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280" tabRatio="927" activeTab="10"/>
  </bookViews>
  <sheets>
    <sheet name="封面a1" sheetId="1" r:id="rId1"/>
    <sheet name="收支总表" sheetId="2" r:id="rId2"/>
    <sheet name="收入明细表" sheetId="3" r:id="rId3"/>
    <sheet name="收入明细表01" sheetId="4" r:id="rId4"/>
    <sheet name="非税收入表01" sheetId="5" r:id="rId5"/>
    <sheet name="支出预算总表" sheetId="6" r:id="rId6"/>
    <sheet name="附表1人员支出" sheetId="7" r:id="rId7"/>
    <sheet name="附表2公用支出" sheetId="8" r:id="rId8"/>
    <sheet name="附表3项目支出表" sheetId="9" r:id="rId9"/>
    <sheet name="政府采购预算表" sheetId="10" r:id="rId10"/>
    <sheet name="三公经费" sheetId="11" r:id="rId11"/>
  </sheets>
  <definedNames>
    <definedName name="_xlnm.Print_Titles" localSheetId="4">'非税收入表01'!$1:$3</definedName>
    <definedName name="_xlnm.Print_Titles" localSheetId="6">'附表1人员支出'!$2:$5</definedName>
    <definedName name="_xlnm.Print_Titles" localSheetId="7">'附表2公用支出'!$1:$4</definedName>
    <definedName name="_xlnm.Print_Titles" localSheetId="8">'附表3项目支出表'!$1:$3</definedName>
    <definedName name="_xlnm.Print_Titles" localSheetId="9">'政府采购预算表'!$1:$5</definedName>
    <definedName name="_xlnm.Print_Titles" localSheetId="5">'支出预算总表'!$2:$5</definedName>
  </definedNames>
  <calcPr fullCalcOnLoad="1"/>
</workbook>
</file>

<file path=xl/sharedStrings.xml><?xml version="1.0" encoding="utf-8"?>
<sst xmlns="http://schemas.openxmlformats.org/spreadsheetml/2006/main" count="484" uniqueCount="313">
  <si>
    <t xml:space="preserve"> 2017年部门预算收支预算总表</t>
  </si>
  <si>
    <t>预算01表</t>
  </si>
  <si>
    <t>单位：元</t>
  </si>
  <si>
    <t>收                        入</t>
  </si>
  <si>
    <t>支                  出</t>
  </si>
  <si>
    <t>项                    目</t>
  </si>
  <si>
    <t>2017年预算</t>
  </si>
  <si>
    <t>功能分类</t>
  </si>
  <si>
    <t>项             目</t>
  </si>
  <si>
    <t>一、财政拨款</t>
  </si>
  <si>
    <t>201 一般公共服务</t>
  </si>
  <si>
    <t>一、基本支出</t>
  </si>
  <si>
    <t>　　公共财政预算拨款</t>
  </si>
  <si>
    <t>202 外交</t>
  </si>
  <si>
    <t xml:space="preserve">    工资福利支出</t>
  </si>
  <si>
    <t xml:space="preserve">   其中：专项收入</t>
  </si>
  <si>
    <t>203 国防</t>
  </si>
  <si>
    <t xml:space="preserve">    对个人和家庭的补助支出</t>
  </si>
  <si>
    <t xml:space="preserve">         行政性收费收入安排的拨款</t>
  </si>
  <si>
    <t>204 公共安全</t>
  </si>
  <si>
    <t xml:space="preserve">    商品和服务支出</t>
  </si>
  <si>
    <t>　　     罚没收入安排的拨款</t>
  </si>
  <si>
    <t>205 教育</t>
  </si>
  <si>
    <t>二、项目支出</t>
  </si>
  <si>
    <t>　　     国有资产有偿使用收入</t>
  </si>
  <si>
    <t>206 科学技术</t>
  </si>
  <si>
    <t>三、事业单位经营支出</t>
  </si>
  <si>
    <t xml:space="preserve">    预算内基金收入安排的拨款</t>
  </si>
  <si>
    <t>207 文化体育与传媒</t>
  </si>
  <si>
    <t>四、其他支出</t>
  </si>
  <si>
    <t>二、财政专户收入</t>
  </si>
  <si>
    <t>208 社会保障和就业</t>
  </si>
  <si>
    <t xml:space="preserve">    事业性收费收入</t>
  </si>
  <si>
    <t>210 医疗卫生与计划生育</t>
  </si>
  <si>
    <t xml:space="preserve">    其他专户收入</t>
  </si>
  <si>
    <t>211 节能环保</t>
  </si>
  <si>
    <t>三、事业单位经营收入</t>
  </si>
  <si>
    <t>212 城乡社区事务</t>
  </si>
  <si>
    <t>四、其他收入</t>
  </si>
  <si>
    <t>213 农林水事务</t>
  </si>
  <si>
    <t>214 交通运输</t>
  </si>
  <si>
    <t>215 资源勘探信息等</t>
  </si>
  <si>
    <t>216 商业服务业</t>
  </si>
  <si>
    <t>本  年  收  入  合  计</t>
  </si>
  <si>
    <t>217 金融</t>
  </si>
  <si>
    <t>本  年  支  出  合  计</t>
  </si>
  <si>
    <t>五、上级补助收入</t>
  </si>
  <si>
    <t>219 援助其他地区支出</t>
  </si>
  <si>
    <t>五、对附属单位补助支出</t>
  </si>
  <si>
    <t>六、下级上缴上级收入</t>
  </si>
  <si>
    <t>220 国土海洋气象事物支出</t>
  </si>
  <si>
    <t>六、上缴上级支出</t>
  </si>
  <si>
    <t>七、附属单位上缴收入</t>
  </si>
  <si>
    <t>221 住房保障支出</t>
  </si>
  <si>
    <t>七、上级补助下级支出</t>
  </si>
  <si>
    <t>八、用事业基金弥补收支差额</t>
  </si>
  <si>
    <t>222 粮油物资储备支出</t>
  </si>
  <si>
    <t>八、本年结余、结转</t>
  </si>
  <si>
    <t>九、上年结余、结转</t>
  </si>
  <si>
    <t>223 国有资本经营预算支出</t>
  </si>
  <si>
    <t>　　其中：本年专项结转</t>
  </si>
  <si>
    <t xml:space="preserve">    其中：上年专项结转</t>
  </si>
  <si>
    <t>227 预备费</t>
  </si>
  <si>
    <t xml:space="preserve">           专项收入结转</t>
  </si>
  <si>
    <t xml:space="preserve">          上年专项收入结转</t>
  </si>
  <si>
    <t>229 其他支出</t>
  </si>
  <si>
    <t xml:space="preserve">           基金收入结转</t>
  </si>
  <si>
    <t xml:space="preserve">          上年基金收入结转</t>
  </si>
  <si>
    <t>230 转移性支出</t>
  </si>
  <si>
    <t xml:space="preserve">           预算外结转</t>
  </si>
  <si>
    <t xml:space="preserve">          上年预算外结转</t>
  </si>
  <si>
    <t>231 债务还本支出</t>
  </si>
  <si>
    <t xml:space="preserve">           其他结转</t>
  </si>
  <si>
    <t xml:space="preserve">          上年其他结转</t>
  </si>
  <si>
    <t>232 债务付息支出</t>
  </si>
  <si>
    <t>收   入   总   计</t>
  </si>
  <si>
    <t>支　　　出　　　总　　　计</t>
  </si>
  <si>
    <t>2017年部门预算收入预算总表</t>
  </si>
  <si>
    <t>预算02表</t>
  </si>
  <si>
    <t>序号</t>
  </si>
  <si>
    <t>单位名称</t>
  </si>
  <si>
    <t>总　计</t>
  </si>
  <si>
    <t>预算拨款</t>
  </si>
  <si>
    <t>事业单位专户收入和经营收入</t>
  </si>
  <si>
    <t>上级补助收入</t>
  </si>
  <si>
    <t>上年结转</t>
  </si>
  <si>
    <t>其他收入</t>
  </si>
  <si>
    <t>合   计</t>
  </si>
  <si>
    <t>公共财政拨款</t>
  </si>
  <si>
    <t>其中：非税</t>
  </si>
  <si>
    <t>基金收入</t>
  </si>
  <si>
    <t>专项收入</t>
  </si>
  <si>
    <t>行政性收费收入</t>
  </si>
  <si>
    <t>罚没收入</t>
  </si>
  <si>
    <t>国有资产有偿使用收入</t>
  </si>
  <si>
    <t>2017年一般公共财政预算收入表</t>
  </si>
  <si>
    <t>单位：万元</t>
  </si>
  <si>
    <r>
      <t xml:space="preserve">项          </t>
    </r>
    <r>
      <rPr>
        <b/>
        <sz val="12"/>
        <rFont val="宋体"/>
        <family val="0"/>
      </rPr>
      <t>目</t>
    </r>
  </si>
  <si>
    <t>上年决算（执行)数</t>
  </si>
  <si>
    <t>2017年预算数</t>
  </si>
  <si>
    <t>预算数为决算（执行）数%</t>
  </si>
  <si>
    <t>公共财政预算收入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</si>
  <si>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</si>
  <si>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</si>
  <si>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</si>
  <si>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</si>
  <si>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</si>
  <si>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</si>
  <si>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</si>
  <si>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</si>
  <si>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</si>
  <si>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</si>
  <si>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</si>
  <si>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</si>
  <si>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</si>
  <si>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</si>
  <si>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</si>
  <si>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</si>
  <si>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</si>
  <si>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</si>
  <si>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</si>
  <si>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</si>
  <si>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</si>
  <si>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</si>
  <si>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</si>
  <si>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    利息收入</t>
  </si>
  <si>
    <t xml:space="preserve">        行政事业单位国有资产出租出借收入</t>
  </si>
  <si>
    <t xml:space="preserve">        固定资产处置收入</t>
  </si>
  <si>
    <t xml:space="preserve">    其他收入</t>
  </si>
  <si>
    <t xml:space="preserve"> 2017年部门预算非税收入预算总表</t>
  </si>
  <si>
    <t>№</t>
  </si>
  <si>
    <t>非税收入合计</t>
  </si>
  <si>
    <t xml:space="preserve">事业单位经营收入 </t>
  </si>
  <si>
    <t>合计</t>
  </si>
  <si>
    <t>2017年部门预算支出预算总表</t>
  </si>
  <si>
    <t>预算03表</t>
  </si>
  <si>
    <t>收入项目</t>
  </si>
  <si>
    <t>合      计</t>
  </si>
  <si>
    <t>人员支出</t>
  </si>
  <si>
    <t>商品和服务支出</t>
  </si>
  <si>
    <t>项目支出</t>
  </si>
  <si>
    <t>备注</t>
  </si>
  <si>
    <t>工资福利支出</t>
  </si>
  <si>
    <t>对个人和家庭的补助支出</t>
  </si>
  <si>
    <t>2017年部门预算人员经费支出明细表</t>
  </si>
  <si>
    <t>预算03-01表</t>
  </si>
  <si>
    <t>合计经费</t>
  </si>
  <si>
    <t>工资福利费</t>
  </si>
  <si>
    <t>基本工资</t>
  </si>
  <si>
    <t>津贴补贴</t>
  </si>
  <si>
    <t>奖金和绩效工资</t>
  </si>
  <si>
    <t>五险一金</t>
  </si>
  <si>
    <t>其他工资福利支出</t>
  </si>
  <si>
    <t>小计</t>
  </si>
  <si>
    <t>离退休费</t>
  </si>
  <si>
    <t>其他补助</t>
  </si>
  <si>
    <t>2017年部门预算公用经费支出明细表</t>
  </si>
  <si>
    <t>预算03-02表</t>
  </si>
  <si>
    <t>编制数合计</t>
  </si>
  <si>
    <t>行政经费</t>
  </si>
  <si>
    <t>事业经费</t>
  </si>
  <si>
    <t>编制数</t>
  </si>
  <si>
    <t>经费标准（每人每年）</t>
  </si>
  <si>
    <t>公用经费</t>
  </si>
  <si>
    <t>2017年部门预算项目支出明细表</t>
  </si>
  <si>
    <t xml:space="preserve">预算03-03表                                           单位：元         </t>
  </si>
  <si>
    <t>NO</t>
  </si>
  <si>
    <t>项目名称（收入项目）</t>
  </si>
  <si>
    <t>采购</t>
  </si>
  <si>
    <t>项目内容</t>
  </si>
  <si>
    <t xml:space="preserve"> 总  合   计 </t>
  </si>
  <si>
    <t>是</t>
  </si>
  <si>
    <t>否</t>
  </si>
  <si>
    <t>预算04表</t>
  </si>
  <si>
    <t>2017年部门预算政府采购预算表</t>
  </si>
  <si>
    <t>单位编码</t>
  </si>
  <si>
    <t>采购项目</t>
  </si>
  <si>
    <t>采购目录</t>
  </si>
  <si>
    <t>是否集中采购</t>
  </si>
  <si>
    <t>规格要求</t>
  </si>
  <si>
    <t xml:space="preserve">数量 </t>
  </si>
  <si>
    <t>计量单位</t>
  </si>
  <si>
    <t>资     金     来     源</t>
  </si>
  <si>
    <t>总计</t>
  </si>
  <si>
    <t>财政拨款(补助)</t>
  </si>
  <si>
    <t>事业单位经营收入</t>
  </si>
  <si>
    <t>标准</t>
  </si>
  <si>
    <t>2017年部门预算三公经费、会议费和维稳费统计表</t>
  </si>
  <si>
    <t>三公经费</t>
  </si>
  <si>
    <t>会议费</t>
  </si>
  <si>
    <t>维护社会稳定</t>
  </si>
  <si>
    <t>公务用车支出</t>
  </si>
  <si>
    <t>因公出国（境）费</t>
  </si>
  <si>
    <t>公务接待</t>
  </si>
  <si>
    <t>说明：公用经费按照公用经费的2%计算</t>
  </si>
  <si>
    <t>填报单位： 策勒县人民政府办公室</t>
  </si>
  <si>
    <t xml:space="preserve">    策勒县人民政府办公室2017年部门预算报表</t>
  </si>
  <si>
    <t xml:space="preserve">      编报单位（章）：策勒县人民政府办公室</t>
  </si>
  <si>
    <r>
      <t xml:space="preserve">单位负责人（签章）：         经办人：麦提铁木尔  联系电话：  </t>
    </r>
    <r>
      <rPr>
        <b/>
        <sz val="16"/>
        <rFont val="宋体"/>
        <family val="0"/>
      </rPr>
      <t>18999056025</t>
    </r>
    <r>
      <rPr>
        <b/>
        <sz val="16"/>
        <rFont val="宋体"/>
        <family val="0"/>
      </rPr>
      <t xml:space="preserve">  </t>
    </r>
  </si>
  <si>
    <r>
      <t xml:space="preserve"> </t>
    </r>
    <r>
      <rPr>
        <b/>
        <sz val="20"/>
        <rFont val="宋体"/>
        <family val="0"/>
      </rPr>
      <t>2016</t>
    </r>
    <r>
      <rPr>
        <b/>
        <sz val="20"/>
        <rFont val="宋体"/>
        <family val="0"/>
      </rPr>
      <t xml:space="preserve"> 年 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 xml:space="preserve">  月  </t>
    </r>
    <r>
      <rPr>
        <b/>
        <sz val="20"/>
        <rFont val="宋体"/>
        <family val="0"/>
      </rPr>
      <t>15</t>
    </r>
    <r>
      <rPr>
        <b/>
        <sz val="20"/>
        <rFont val="宋体"/>
        <family val="0"/>
      </rPr>
      <t xml:space="preserve"> 日 </t>
    </r>
  </si>
  <si>
    <t>政府办公室</t>
  </si>
  <si>
    <t>4、政府综合办公楼经费补助（2号楼）</t>
  </si>
  <si>
    <t>实有车辆10辆，县长的工作车辆按照60000元／年·辆予以保障，其他7名副县长工作车辆按照40000元／年·辆予以保障（7辆车*40000元=280000元），面包车按照100000元／年·辆予以保障，办公室工作车1辆按照20000元／年·辆予以保障，共460000元。主要用于车辆保险、加油、维修等车辆运行和维护费用。</t>
  </si>
  <si>
    <t>驻乌办业务补助经费55000元。用于办事处房屋暖气费，电费，水费，车辆维修费，燃油费，车辆保险费，停车费等。</t>
  </si>
  <si>
    <t>根据和行办发[2013]57号文件要求，聘请律师建立和实施政府法律顾问制度。</t>
  </si>
  <si>
    <t>《和田统计年鉴》版面费20000元，每年向和田地区统计局汇付。</t>
  </si>
  <si>
    <t>公用经费95200元。</t>
  </si>
  <si>
    <t>1、1号办公楼供暖面积11006.86㎡*20元/㎡=220137.2元；2、2号办公楼供暖面积11030㎡*20元/㎡=220600元；合计440737.2元。</t>
  </si>
  <si>
    <t>否</t>
  </si>
  <si>
    <t>12、保安人员工资</t>
  </si>
  <si>
    <t>13、政务大厅经费</t>
  </si>
  <si>
    <t>政府办公室</t>
  </si>
  <si>
    <r>
      <t>1、现有各类网络8条，包括政府信息网、办公局域网、政府网与行署专网，政务外网专线及3条互联网，网站短信服务费，域名费，一年所需费用89</t>
    </r>
    <r>
      <rPr>
        <sz val="9"/>
        <rFont val="宋体"/>
        <family val="0"/>
      </rPr>
      <t>360元；2、视频会议室1部电话每月1350元，全年16200元；设备，网络维护费3000元；小计19200元。共计</t>
    </r>
    <r>
      <rPr>
        <sz val="9"/>
        <rFont val="宋体"/>
        <family val="0"/>
      </rPr>
      <t>108560元。</t>
    </r>
  </si>
  <si>
    <t>彩色打印机硒鼓</t>
  </si>
  <si>
    <t>惠普5200打印机硒鼓</t>
  </si>
  <si>
    <t>惠普1020、1007、1108打印机硒鼓</t>
  </si>
  <si>
    <t>复印机粉盒</t>
  </si>
  <si>
    <t>一体机版纸</t>
  </si>
  <si>
    <t>一体机油墨</t>
  </si>
  <si>
    <t>粹纸机</t>
  </si>
  <si>
    <t>录音笔</t>
  </si>
  <si>
    <t>移动音箱</t>
  </si>
  <si>
    <t>1、县长办公室1部电话每月300元，全年3600元；七名县领导办公室电话7部，主任办公室1部电话，每部每月200元，全年19200元；副主任办公室1部电话，机关事务中心主任办公室1部电话，每部每月100元，全年2400元；小计25200元；2、县长手机补助每月380元，全年4560元；副县7名，主任1名每人每月160元，全年15360元；副主任5名每人每月60元，全年3600元，小计23520元。共计48720元。</t>
  </si>
  <si>
    <t>政府1号2号综合办公楼，政务大厅等部门安排保安人员22名每人月工资2800元，全年合计739200元。</t>
  </si>
  <si>
    <t>法制办</t>
  </si>
  <si>
    <t>1、行政复议费</t>
  </si>
  <si>
    <t>行政复议费10000元</t>
  </si>
  <si>
    <t>财政拨款</t>
  </si>
  <si>
    <t>侨联</t>
  </si>
  <si>
    <t>公用经费1500元</t>
  </si>
  <si>
    <t>1、侨代会经费</t>
  </si>
  <si>
    <t>经费补助10000元（含侨代会经费）。</t>
  </si>
  <si>
    <t>1、业务补助经费</t>
  </si>
  <si>
    <t>业务补助经费</t>
  </si>
  <si>
    <t>盐务局</t>
  </si>
  <si>
    <t>爱国卫生，环境业务工作经费20000元。</t>
  </si>
  <si>
    <t>2、公务用车补助</t>
  </si>
  <si>
    <t>现有一辆车，车牌号新R20262号，车辆保险费、车船使用税合计4689元。</t>
  </si>
  <si>
    <t>1、综治专网每月330元，全年3960元；2、电子政务协同办公专线每月179元，全年2148元。</t>
  </si>
  <si>
    <t>爱卫会</t>
  </si>
  <si>
    <t>公用经费2400元。</t>
  </si>
  <si>
    <t>公用经费8400元。</t>
  </si>
  <si>
    <t>信访局</t>
  </si>
  <si>
    <t>安居富民办</t>
  </si>
  <si>
    <t>公用经费4500元。</t>
  </si>
  <si>
    <t>招商局</t>
  </si>
  <si>
    <t>1、公务用车补助支出</t>
  </si>
  <si>
    <t>否</t>
  </si>
  <si>
    <t>单位车辆编制2辆，实有2辆。车牌号新R-51515，新R-15112，年车辆保险11360元。</t>
  </si>
  <si>
    <t>2、业务经费补助</t>
  </si>
  <si>
    <t>业务经费补助</t>
  </si>
  <si>
    <t>政府办公室</t>
  </si>
  <si>
    <t>套</t>
  </si>
  <si>
    <t>个</t>
  </si>
  <si>
    <t>夏普</t>
  </si>
  <si>
    <t>台</t>
  </si>
  <si>
    <t>空调</t>
  </si>
  <si>
    <t>美的</t>
  </si>
  <si>
    <t>办公桌椅</t>
  </si>
  <si>
    <t>办公沙发茶几</t>
  </si>
  <si>
    <t>电视机</t>
  </si>
  <si>
    <r>
      <t>海信4</t>
    </r>
    <r>
      <rPr>
        <sz val="10"/>
        <rFont val="宋体"/>
        <family val="0"/>
      </rPr>
      <t>8寸</t>
    </r>
  </si>
  <si>
    <t>书架</t>
  </si>
  <si>
    <t>照相机</t>
  </si>
  <si>
    <t>佳能5D3</t>
  </si>
  <si>
    <t>部</t>
  </si>
  <si>
    <t>电瓶</t>
  </si>
  <si>
    <t>电子政务办公室</t>
  </si>
  <si>
    <t>机关事务管理中心</t>
  </si>
  <si>
    <t>信访局</t>
  </si>
  <si>
    <t>爱卫会</t>
  </si>
  <si>
    <t>招商局</t>
  </si>
  <si>
    <t>侨联</t>
  </si>
  <si>
    <t>公用经费112000元。</t>
  </si>
  <si>
    <t>法制办</t>
  </si>
  <si>
    <t>安居富民办</t>
  </si>
  <si>
    <t>1、网络信息运行维护费</t>
  </si>
  <si>
    <t>1、综治专网每月330元，年需3960元；2、电子政务协同办公专线每月179元，年需2148元。两项合计6108元。</t>
  </si>
  <si>
    <t>单位有一辆小轿车，车牌号新RA1342，保险费4122.72，车船税420元。共计4542.72</t>
  </si>
  <si>
    <t>3、特殊疑难信访问题配套资金</t>
  </si>
  <si>
    <t>为了历史遗留信访问题的解决中央、自治区、地区县市按照1:1：1的比例，县财政配套特殊疑难资金。</t>
  </si>
  <si>
    <t>4、信访专项经费</t>
  </si>
  <si>
    <t>政府办公室小计</t>
  </si>
  <si>
    <t>1、公务用车补助</t>
  </si>
  <si>
    <t>2、公用取暖费</t>
  </si>
  <si>
    <t>3、政府综合办公楼经费补助（1号楼）</t>
  </si>
  <si>
    <t>5、办公设备购置费</t>
  </si>
  <si>
    <t>6、通讯补助</t>
  </si>
  <si>
    <t>7、网络信息运行维护费</t>
  </si>
  <si>
    <t>8、驻乌办经费</t>
  </si>
  <si>
    <t>10、和田统计年鉴版面费</t>
  </si>
  <si>
    <t>11、应急办经费</t>
  </si>
  <si>
    <r>
      <t>合并1</t>
    </r>
    <r>
      <rPr>
        <sz val="12"/>
        <color indexed="8"/>
        <rFont val="宋体"/>
        <family val="0"/>
      </rPr>
      <t>00000</t>
    </r>
  </si>
  <si>
    <r>
      <t>政府综合办公1号楼大楼建筑面积11006㎡，现有单位15个。目前月平均电费18000元，全年共计216000元；水费平均每月4000元，全年共计48000元。政府电梯维保费30000元，维修材料费10000元，备用发电机维修，燃油费用10000元，办公楼院内森林，花草养护，化肥，农药，费用15000元。消防安全检测费</t>
    </r>
    <r>
      <rPr>
        <sz val="9"/>
        <rFont val="宋体"/>
        <family val="0"/>
      </rPr>
      <t>35000元。</t>
    </r>
    <r>
      <rPr>
        <sz val="9"/>
        <rFont val="宋体"/>
        <family val="0"/>
      </rPr>
      <t>一年经费3</t>
    </r>
    <r>
      <rPr>
        <sz val="9"/>
        <rFont val="宋体"/>
        <family val="0"/>
      </rPr>
      <t>64</t>
    </r>
    <r>
      <rPr>
        <sz val="9"/>
        <rFont val="宋体"/>
        <family val="0"/>
      </rPr>
      <t>000</t>
    </r>
    <r>
      <rPr>
        <sz val="9"/>
        <rFont val="宋体"/>
        <family val="0"/>
      </rPr>
      <t>元。</t>
    </r>
  </si>
  <si>
    <t>政府大楼建筑面积11000㎡，现有单位25个。目前月平均电费18000元，全年共计216000元；水费平均每月4000元，全年共计48000元。政府电梯维保费30000元，维修材料费10000元，消防安全检测费35000元。一年经费339000元。</t>
  </si>
  <si>
    <t>需要购买1、彩色打印机硒鼓6套，每套6000元，小计36000元；惠普5200打印机硒鼓5套，每套1000元，小计5000元；惠普1020、1007、1108打印机硒鼓50套，每套350元，小计17500元；复印机粉盒5套，每套580元，小计2900元；一体机版纸50个每一个380元，小计19000元；一体机油墨50个，每一个100元，小计5000元；共计85400元。2、需要购买1部照相机（佳能5D3）31000元；粹纸机3台，每台2200元，共6600元；录音笔8个，每个950元，共7600元；购买移动音箱2台，每台2500元，共5000元（会务，调研工作使用）；共计50200元。3、值班室安装1部空调（美的牌）9800元；购买2套办公桌椅，每套1750元，共3500元；2套沙发茶几，每套2000元，共4000元；合计17300元。4、职工之家购买1台（海信牌）42寸电视机4100元；2套书架，每套1500元，共3000元；共计7100元。5、1号2号办公楼四部电梯备用电瓶4个，每部10000元，共40000元；。5项合计200000元。</t>
  </si>
  <si>
    <t>2、律师聘请费</t>
  </si>
  <si>
    <r>
      <t>1、根据新政发[2012]71号、和行办发[2012]90号文件要求，将应急体系建设经费纳入本级公共财政预算给予保障。现使用1部应急手机月租金90元全全年要1080元；2部应急卫星手机每部年租金4200元，共8400元。合计9480元。2、应急应练经费</t>
    </r>
    <r>
      <rPr>
        <sz val="9"/>
        <rFont val="宋体"/>
        <family val="0"/>
      </rPr>
      <t>190520</t>
    </r>
    <r>
      <rPr>
        <sz val="9"/>
        <rFont val="宋体"/>
        <family val="0"/>
      </rPr>
      <t>元（举办各种应急工作及活动）</t>
    </r>
  </si>
  <si>
    <r>
      <t>1、政务大厅建筑面积</t>
    </r>
    <r>
      <rPr>
        <sz val="9"/>
        <rFont val="宋体"/>
        <family val="0"/>
      </rPr>
      <t>198</t>
    </r>
    <r>
      <rPr>
        <sz val="9"/>
        <rFont val="宋体"/>
        <family val="0"/>
      </rPr>
      <t>0㎡*20元=</t>
    </r>
    <r>
      <rPr>
        <sz val="9"/>
        <rFont val="宋体"/>
        <family val="0"/>
      </rPr>
      <t>396</t>
    </r>
    <r>
      <rPr>
        <sz val="9"/>
        <rFont val="宋体"/>
        <family val="0"/>
      </rPr>
      <t>00元。2、目前月平均电费</t>
    </r>
    <r>
      <rPr>
        <sz val="9"/>
        <rFont val="宋体"/>
        <family val="0"/>
      </rPr>
      <t>15</t>
    </r>
    <r>
      <rPr>
        <sz val="9"/>
        <rFont val="宋体"/>
        <family val="0"/>
      </rPr>
      <t>00元，全年共计</t>
    </r>
    <r>
      <rPr>
        <sz val="9"/>
        <rFont val="宋体"/>
        <family val="0"/>
      </rPr>
      <t>18</t>
    </r>
    <r>
      <rPr>
        <sz val="9"/>
        <rFont val="宋体"/>
        <family val="0"/>
      </rPr>
      <t>000元。3、水费平均每月200元，全年共计2400元。4、网络运行费一年共计30000元。5、办公费</t>
    </r>
    <r>
      <rPr>
        <sz val="9"/>
        <rFont val="宋体"/>
        <family val="0"/>
      </rPr>
      <t>1</t>
    </r>
    <r>
      <rPr>
        <sz val="9"/>
        <rFont val="宋体"/>
        <family val="0"/>
      </rPr>
      <t>0000元。全年合计1</t>
    </r>
    <r>
      <rPr>
        <sz val="9"/>
        <rFont val="宋体"/>
        <family val="0"/>
      </rPr>
      <t>000</t>
    </r>
    <r>
      <rPr>
        <sz val="9"/>
        <rFont val="宋体"/>
        <family val="0"/>
      </rPr>
      <t>00元。</t>
    </r>
  </si>
  <si>
    <r>
      <t>根据与大岳咨询公司签订的经营协议，策勒县占总资本的3</t>
    </r>
    <r>
      <rPr>
        <sz val="9"/>
        <rFont val="宋体"/>
        <family val="0"/>
      </rPr>
      <t>%，即1148538元。</t>
    </r>
  </si>
  <si>
    <t>9、智慧城市PPP项目政府资本金</t>
  </si>
  <si>
    <t>1、信访专项经费20000元。2、信访局领导中央、自治区重大活动期间信访劝返接回交通费、旅差费、会议培训费20000元。3、上级信访部门的要求，县委、政府为主要领导的批准从2011年开始信访干部解决误餐补贴，每人10元/天，信访局在职人员10人，一年共36000元。4、按照自治区[2012] 号文件要求，各县市两个月轮流到北京开展信访劝返工作经费24000元。</t>
  </si>
  <si>
    <t>5、公益性岗位人员补助</t>
  </si>
  <si>
    <r>
      <t>按照策勒县财政工作领导小组会议决定从2016年8月开始信访局2名公益性岗位人员提高标准补助，补助每人475  元/月,共</t>
    </r>
    <r>
      <rPr>
        <sz val="9"/>
        <rFont val="宋体"/>
        <family val="0"/>
      </rPr>
      <t>11400元。</t>
    </r>
  </si>
  <si>
    <t>1、业务经费</t>
  </si>
  <si>
    <t>3、网络信息费</t>
  </si>
  <si>
    <t>综治电子政务专网年租费</t>
  </si>
  <si>
    <t>2、公务用车经费</t>
  </si>
  <si>
    <t>公务用车保险(4400元)GPS费365元园区用车燃油费10000</t>
  </si>
  <si>
    <t>4、招商经费</t>
  </si>
  <si>
    <t>5、展会参展费</t>
  </si>
  <si>
    <t>亚欧博览会20000元，津恰会30000元，西博会20000元，厦投会20000元，玉石节10000元，西洽会20000元，</t>
  </si>
  <si>
    <t>业务经费补助20000元，宣传手册55000元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</si>
</sst>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36"/>
      <name val="方正小标宋简体"/>
      <family val="0"/>
    </font>
    <font>
      <b/>
      <sz val="24"/>
      <name val="方正小标宋简体"/>
      <family val="0"/>
    </font>
    <font>
      <sz val="28"/>
      <name val="方正小标宋简体"/>
      <family val="0"/>
    </font>
    <font>
      <sz val="28"/>
      <name val="宋体"/>
      <family val="0"/>
    </font>
    <font>
      <b/>
      <sz val="28"/>
      <name val="方正小标宋简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203" applyFont="1" applyFill="1" applyBorder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76" fontId="22" fillId="0" borderId="0" xfId="203" applyNumberFormat="1" applyFont="1" applyAlignment="1">
      <alignment vertical="center" wrapText="1"/>
      <protection/>
    </xf>
    <xf numFmtId="176" fontId="22" fillId="0" borderId="10" xfId="203" applyNumberFormat="1" applyFont="1" applyBorder="1" applyAlignment="1">
      <alignment horizontal="center" vertical="center" wrapText="1"/>
      <protection/>
    </xf>
    <xf numFmtId="0" fontId="24" fillId="7" borderId="10" xfId="203" applyFont="1" applyFill="1" applyBorder="1" applyAlignment="1">
      <alignment horizontal="center" vertical="center"/>
      <protection/>
    </xf>
    <xf numFmtId="0" fontId="27" fillId="7" borderId="10" xfId="203" applyFont="1" applyFill="1" applyBorder="1" applyAlignment="1">
      <alignment horizontal="center" vertical="center" shrinkToFit="1"/>
      <protection/>
    </xf>
    <xf numFmtId="176" fontId="27" fillId="7" borderId="10" xfId="203" applyNumberFormat="1" applyFont="1" applyFill="1" applyBorder="1" applyAlignment="1">
      <alignment vertical="center" wrapText="1"/>
      <protection/>
    </xf>
    <xf numFmtId="176" fontId="27" fillId="7" borderId="11" xfId="203" applyNumberFormat="1" applyFont="1" applyFill="1" applyBorder="1" applyAlignment="1">
      <alignment vertical="center" wrapText="1"/>
      <protection/>
    </xf>
    <xf numFmtId="176" fontId="24" fillId="24" borderId="10" xfId="203" applyNumberFormat="1" applyFont="1" applyFill="1" applyBorder="1" applyAlignment="1">
      <alignment horizontal="center" vertical="center"/>
      <protection/>
    </xf>
    <xf numFmtId="177" fontId="27" fillId="24" borderId="10" xfId="203" applyNumberFormat="1" applyFont="1" applyFill="1" applyBorder="1" applyAlignment="1">
      <alignment vertical="center" wrapText="1"/>
      <protection/>
    </xf>
    <xf numFmtId="176" fontId="27" fillId="24" borderId="10" xfId="203" applyNumberFormat="1" applyFont="1" applyFill="1" applyBorder="1" applyAlignment="1">
      <alignment horizontal="right" vertical="center" wrapText="1"/>
      <protection/>
    </xf>
    <xf numFmtId="176" fontId="28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176" fontId="23" fillId="7" borderId="10" xfId="0" applyNumberFormat="1" applyFont="1" applyFill="1" applyBorder="1" applyAlignment="1">
      <alignment horizontal="right"/>
    </xf>
    <xf numFmtId="176" fontId="23" fillId="0" borderId="10" xfId="0" applyNumberFormat="1" applyFont="1" applyFill="1" applyBorder="1" applyAlignment="1" applyProtection="1">
      <alignment horizontal="right"/>
      <protection locked="0"/>
    </xf>
    <xf numFmtId="176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2" fillId="0" borderId="0" xfId="0" applyNumberFormat="1" applyFont="1" applyAlignment="1">
      <alignment horizontal="left" vertical="center" wrapText="1"/>
    </xf>
    <xf numFmtId="0" fontId="22" fillId="0" borderId="0" xfId="203" applyFont="1" applyBorder="1" applyAlignment="1">
      <alignment horizontal="righ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2" borderId="14" xfId="0" applyFont="1" applyFill="1" applyBorder="1" applyAlignment="1">
      <alignment horizontal="center"/>
    </xf>
    <xf numFmtId="0" fontId="20" fillId="22" borderId="14" xfId="0" applyFont="1" applyFill="1" applyBorder="1" applyAlignment="1">
      <alignment horizontal="right"/>
    </xf>
    <xf numFmtId="0" fontId="20" fillId="22" borderId="10" xfId="0" applyNumberFormat="1" applyFont="1" applyFill="1" applyBorder="1" applyAlignment="1" applyProtection="1">
      <alignment/>
      <protection locked="0"/>
    </xf>
    <xf numFmtId="0" fontId="20" fillId="22" borderId="15" xfId="0" applyNumberFormat="1" applyFont="1" applyFill="1" applyBorder="1" applyAlignment="1" applyProtection="1">
      <alignment/>
      <protection locked="0"/>
    </xf>
    <xf numFmtId="0" fontId="20" fillId="22" borderId="10" xfId="0" applyNumberFormat="1" applyFont="1" applyFill="1" applyBorder="1" applyAlignment="1" applyProtection="1">
      <alignment horizontal="center"/>
      <protection locked="0"/>
    </xf>
    <xf numFmtId="0" fontId="20" fillId="22" borderId="1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0" fontId="20" fillId="0" borderId="10" xfId="0" applyNumberFormat="1" applyFont="1" applyBorder="1" applyAlignment="1" applyProtection="1">
      <alignment horizontal="center"/>
      <protection locked="0"/>
    </xf>
    <xf numFmtId="0" fontId="20" fillId="0" borderId="10" xfId="0" applyNumberFormat="1" applyFont="1" applyBorder="1" applyAlignment="1" applyProtection="1">
      <alignment horizontal="right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22" borderId="14" xfId="0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NumberFormat="1" applyFont="1" applyFill="1" applyBorder="1" applyAlignment="1" applyProtection="1">
      <alignment wrapText="1"/>
      <protection locked="0"/>
    </xf>
    <xf numFmtId="0" fontId="20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22" fillId="0" borderId="0" xfId="203" applyFont="1" applyAlignment="1" applyProtection="1">
      <alignment horizontal="center" vertical="center" wrapText="1"/>
      <protection/>
    </xf>
    <xf numFmtId="176" fontId="22" fillId="0" borderId="0" xfId="203" applyNumberFormat="1" applyFont="1" applyAlignment="1" applyProtection="1">
      <alignment vertical="center" wrapText="1"/>
      <protection/>
    </xf>
    <xf numFmtId="0" fontId="22" fillId="0" borderId="0" xfId="203" applyFont="1" applyBorder="1" applyAlignment="1" applyProtection="1">
      <alignment horizontal="right"/>
      <protection/>
    </xf>
    <xf numFmtId="0" fontId="24" fillId="0" borderId="10" xfId="203" applyFont="1" applyBorder="1" applyAlignment="1" applyProtection="1">
      <alignment horizontal="center" vertical="center"/>
      <protection/>
    </xf>
    <xf numFmtId="0" fontId="22" fillId="0" borderId="10" xfId="203" applyFont="1" applyBorder="1" applyAlignment="1" applyProtection="1">
      <alignment horizontal="center" vertical="center" shrinkToFit="1"/>
      <protection/>
    </xf>
    <xf numFmtId="0" fontId="22" fillId="0" borderId="10" xfId="203" applyFont="1" applyBorder="1" applyAlignment="1" applyProtection="1">
      <alignment horizontal="center" vertical="center" wrapText="1"/>
      <protection/>
    </xf>
    <xf numFmtId="176" fontId="22" fillId="0" borderId="10" xfId="203" applyNumberFormat="1" applyFont="1" applyBorder="1" applyAlignment="1" applyProtection="1">
      <alignment horizontal="center" vertical="center" wrapText="1"/>
      <protection/>
    </xf>
    <xf numFmtId="0" fontId="25" fillId="0" borderId="10" xfId="203" applyFont="1" applyBorder="1" applyAlignment="1" applyProtection="1">
      <alignment horizontal="left" vertical="center" wrapText="1"/>
      <protection/>
    </xf>
    <xf numFmtId="0" fontId="24" fillId="7" borderId="10" xfId="203" applyFont="1" applyFill="1" applyBorder="1" applyAlignment="1" applyProtection="1">
      <alignment horizontal="center" vertical="center"/>
      <protection/>
    </xf>
    <xf numFmtId="0" fontId="27" fillId="7" borderId="10" xfId="203" applyFont="1" applyFill="1" applyBorder="1" applyAlignment="1" applyProtection="1">
      <alignment horizontal="center" vertical="center" shrinkToFit="1"/>
      <protection/>
    </xf>
    <xf numFmtId="0" fontId="22" fillId="7" borderId="10" xfId="203" applyFont="1" applyFill="1" applyBorder="1" applyAlignment="1" applyProtection="1">
      <alignment horizontal="center" vertical="center" wrapText="1"/>
      <protection/>
    </xf>
    <xf numFmtId="176" fontId="27" fillId="7" borderId="10" xfId="203" applyNumberFormat="1" applyFont="1" applyFill="1" applyBorder="1" applyAlignment="1" applyProtection="1">
      <alignment vertical="center" wrapText="1"/>
      <protection/>
    </xf>
    <xf numFmtId="177" fontId="27" fillId="7" borderId="10" xfId="203" applyNumberFormat="1" applyFont="1" applyFill="1" applyBorder="1" applyAlignment="1" applyProtection="1">
      <alignment vertical="center" wrapText="1"/>
      <protection/>
    </xf>
    <xf numFmtId="0" fontId="22" fillId="7" borderId="10" xfId="203" applyFont="1" applyFill="1" applyBorder="1" applyAlignment="1" applyProtection="1">
      <alignment horizontal="left" vertical="center" wrapText="1"/>
      <protection/>
    </xf>
    <xf numFmtId="177" fontId="27" fillId="24" borderId="10" xfId="203" applyNumberFormat="1" applyFont="1" applyFill="1" applyBorder="1" applyAlignment="1">
      <alignment horizontal="center" vertical="center" wrapText="1"/>
      <protection/>
    </xf>
    <xf numFmtId="176" fontId="28" fillId="0" borderId="10" xfId="0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5" fillId="0" borderId="10" xfId="203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5" fillId="0" borderId="10" xfId="203" applyFont="1" applyBorder="1" applyAlignment="1" applyProtection="1">
      <alignment horizontal="left" vertical="center" shrinkToFit="1"/>
      <protection locked="0"/>
    </xf>
    <xf numFmtId="0" fontId="25" fillId="0" borderId="10" xfId="203" applyFont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28" fillId="0" borderId="14" xfId="0" applyNumberFormat="1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14" xfId="203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left" vertical="top" wrapText="1"/>
      <protection locked="0"/>
    </xf>
    <xf numFmtId="0" fontId="23" fillId="0" borderId="10" xfId="203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20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7" borderId="10" xfId="0" applyNumberFormat="1" applyFont="1" applyFill="1" applyBorder="1" applyAlignment="1" applyProtection="1">
      <alignment/>
      <protection/>
    </xf>
    <xf numFmtId="0" fontId="30" fillId="7" borderId="12" xfId="0" applyNumberFormat="1" applyFont="1" applyFill="1" applyBorder="1" applyAlignment="1" applyProtection="1">
      <alignment horizontal="center"/>
      <protection/>
    </xf>
    <xf numFmtId="0" fontId="30" fillId="7" borderId="10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/>
      <protection locked="0"/>
    </xf>
    <xf numFmtId="0" fontId="20" fillId="7" borderId="10" xfId="0" applyNumberFormat="1" applyFont="1" applyFill="1" applyBorder="1" applyAlignment="1" applyProtection="1">
      <alignment/>
      <protection locked="0"/>
    </xf>
    <xf numFmtId="0" fontId="20" fillId="4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/>
    </xf>
    <xf numFmtId="0" fontId="20" fillId="7" borderId="10" xfId="0" applyNumberFormat="1" applyFont="1" applyFill="1" applyBorder="1" applyAlignment="1" applyProtection="1">
      <alignment/>
      <protection/>
    </xf>
    <xf numFmtId="0" fontId="20" fillId="4" borderId="10" xfId="0" applyNumberFormat="1" applyFont="1" applyFill="1" applyBorder="1" applyAlignment="1" applyProtection="1">
      <alignment/>
      <protection/>
    </xf>
    <xf numFmtId="0" fontId="20" fillId="7" borderId="14" xfId="0" applyNumberFormat="1" applyFont="1" applyFill="1" applyBorder="1" applyAlignment="1" applyProtection="1">
      <alignment/>
      <protection/>
    </xf>
    <xf numFmtId="0" fontId="20" fillId="4" borderId="14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20" fillId="0" borderId="10" xfId="0" applyNumberFormat="1" applyFont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20" fillId="0" borderId="14" xfId="0" applyNumberFormat="1" applyFont="1" applyBorder="1" applyAlignment="1" applyProtection="1">
      <alignment horizontal="left"/>
      <protection/>
    </xf>
    <xf numFmtId="0" fontId="20" fillId="0" borderId="10" xfId="0" applyNumberFormat="1" applyFont="1" applyBorder="1" applyAlignment="1" applyProtection="1">
      <alignment horizontal="right"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30" fillId="7" borderId="0" xfId="0" applyFont="1" applyFill="1" applyAlignment="1" applyProtection="1">
      <alignment horizontal="center"/>
      <protection/>
    </xf>
    <xf numFmtId="0" fontId="30" fillId="7" borderId="16" xfId="0" applyFont="1" applyFill="1" applyBorder="1" applyAlignment="1" applyProtection="1">
      <alignment horizontal="left"/>
      <protection/>
    </xf>
    <xf numFmtId="176" fontId="30" fillId="7" borderId="14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 locked="0"/>
    </xf>
    <xf numFmtId="176" fontId="20" fillId="7" borderId="10" xfId="0" applyNumberFormat="1" applyFont="1" applyFill="1" applyBorder="1" applyAlignment="1" applyProtection="1">
      <alignment/>
      <protection locked="0"/>
    </xf>
    <xf numFmtId="176" fontId="20" fillId="22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176" fontId="20" fillId="7" borderId="10" xfId="0" applyNumberFormat="1" applyFont="1" applyFill="1" applyBorder="1" applyAlignment="1" applyProtection="1">
      <alignment/>
      <protection/>
    </xf>
    <xf numFmtId="176" fontId="20" fillId="22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176" fontId="20" fillId="0" borderId="12" xfId="0" applyNumberFormat="1" applyFon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/>
      <protection locked="0"/>
    </xf>
    <xf numFmtId="176" fontId="20" fillId="0" borderId="12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30" fillId="7" borderId="10" xfId="0" applyFont="1" applyFill="1" applyBorder="1" applyAlignment="1" applyProtection="1">
      <alignment/>
      <protection/>
    </xf>
    <xf numFmtId="0" fontId="30" fillId="7" borderId="10" xfId="0" applyFont="1" applyFill="1" applyBorder="1" applyAlignment="1" applyProtection="1">
      <alignment horizontal="center"/>
      <protection/>
    </xf>
    <xf numFmtId="0" fontId="30" fillId="7" borderId="10" xfId="0" applyNumberFormat="1" applyFont="1" applyFill="1" applyBorder="1" applyAlignment="1" applyProtection="1">
      <alignment horizontal="right" vertical="center"/>
      <protection/>
    </xf>
    <xf numFmtId="177" fontId="20" fillId="7" borderId="10" xfId="0" applyNumberFormat="1" applyFont="1" applyFill="1" applyBorder="1" applyAlignment="1" applyProtection="1">
      <alignment horizontal="right" vertical="center"/>
      <protection/>
    </xf>
    <xf numFmtId="177" fontId="20" fillId="4" borderId="15" xfId="0" applyNumberFormat="1" applyFont="1" applyFill="1" applyBorder="1" applyAlignment="1" applyProtection="1">
      <alignment horizontal="right" vertical="center"/>
      <protection/>
    </xf>
    <xf numFmtId="177" fontId="2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 horizontal="right"/>
      <protection/>
    </xf>
    <xf numFmtId="0" fontId="20" fillId="0" borderId="10" xfId="0" applyFont="1" applyBorder="1" applyAlignment="1" applyProtection="1">
      <alignment/>
      <protection/>
    </xf>
    <xf numFmtId="177" fontId="20" fillId="0" borderId="10" xfId="0" applyNumberFormat="1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/>
      <protection/>
    </xf>
    <xf numFmtId="177" fontId="20" fillId="0" borderId="14" xfId="0" applyNumberFormat="1" applyFont="1" applyFill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177" fontId="3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177" fontId="20" fillId="0" borderId="17" xfId="0" applyNumberFormat="1" applyFont="1" applyFill="1" applyBorder="1" applyAlignment="1" applyProtection="1">
      <alignment horizontal="right" vertical="center"/>
      <protection/>
    </xf>
    <xf numFmtId="177" fontId="2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0" fillId="0" borderId="14" xfId="0" applyFont="1" applyBorder="1" applyAlignment="1" applyProtection="1">
      <alignment horizontal="left" vertical="center" shrinkToFit="1"/>
      <protection/>
    </xf>
    <xf numFmtId="0" fontId="20" fillId="0" borderId="14" xfId="0" applyFont="1" applyBorder="1" applyAlignment="1" applyProtection="1">
      <alignment horizontal="center" vertical="center" shrinkToFit="1"/>
      <protection/>
    </xf>
    <xf numFmtId="0" fontId="20" fillId="7" borderId="10" xfId="0" applyFont="1" applyFill="1" applyBorder="1" applyAlignment="1" applyProtection="1">
      <alignment/>
      <protection/>
    </xf>
    <xf numFmtId="0" fontId="20" fillId="7" borderId="10" xfId="0" applyFont="1" applyFill="1" applyBorder="1" applyAlignment="1" applyProtection="1">
      <alignment horizontal="left"/>
      <protection/>
    </xf>
    <xf numFmtId="177" fontId="20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right" vertical="center"/>
      <protection locked="0"/>
    </xf>
    <xf numFmtId="177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/>
      <protection/>
    </xf>
    <xf numFmtId="177" fontId="20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177" fontId="20" fillId="25" borderId="10" xfId="0" applyNumberFormat="1" applyFont="1" applyFill="1" applyBorder="1" applyAlignment="1" applyProtection="1">
      <alignment horizontal="right" vertical="center" wrapText="1"/>
      <protection/>
    </xf>
    <xf numFmtId="177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5" fillId="22" borderId="10" xfId="0" applyNumberFormat="1" applyFont="1" applyFill="1" applyBorder="1" applyAlignment="1" applyProtection="1">
      <alignment horizontal="left" vertical="center"/>
      <protection/>
    </xf>
    <xf numFmtId="0" fontId="29" fillId="22" borderId="10" xfId="0" applyFont="1" applyFill="1" applyBorder="1" applyAlignment="1" applyProtection="1">
      <alignment horizontal="right" vertical="center" wrapText="1"/>
      <protection/>
    </xf>
    <xf numFmtId="10" fontId="36" fillId="22" borderId="10" xfId="0" applyNumberFormat="1" applyFont="1" applyFill="1" applyBorder="1" applyAlignment="1" applyProtection="1">
      <alignment horizontal="right" vertical="center"/>
      <protection/>
    </xf>
    <xf numFmtId="0" fontId="36" fillId="24" borderId="10" xfId="0" applyFont="1" applyFill="1" applyBorder="1" applyAlignment="1" applyProtection="1">
      <alignment vertical="center"/>
      <protection/>
    </xf>
    <xf numFmtId="10" fontId="36" fillId="24" borderId="10" xfId="0" applyNumberFormat="1" applyFont="1" applyFill="1" applyBorder="1" applyAlignment="1" applyProtection="1">
      <alignment vertical="center"/>
      <protection/>
    </xf>
    <xf numFmtId="0" fontId="36" fillId="0" borderId="10" xfId="0" applyFont="1" applyFill="1" applyBorder="1" applyAlignment="1" applyProtection="1">
      <alignment vertical="center"/>
      <protection/>
    </xf>
    <xf numFmtId="10" fontId="36" fillId="0" borderId="10" xfId="0" applyNumberFormat="1" applyFont="1" applyFill="1" applyBorder="1" applyAlignment="1" applyProtection="1">
      <alignment vertical="center"/>
      <protection/>
    </xf>
    <xf numFmtId="0" fontId="35" fillId="24" borderId="10" xfId="0" applyFont="1" applyFill="1" applyBorder="1" applyAlignment="1" applyProtection="1">
      <alignment vertical="center"/>
      <protection/>
    </xf>
    <xf numFmtId="10" fontId="35" fillId="24" borderId="10" xfId="0" applyNumberFormat="1" applyFont="1" applyFill="1" applyBorder="1" applyAlignment="1" applyProtection="1">
      <alignment vertical="center"/>
      <protection/>
    </xf>
    <xf numFmtId="0" fontId="36" fillId="0" borderId="10" xfId="0" applyNumberFormat="1" applyFont="1" applyFill="1" applyBorder="1" applyAlignment="1" applyProtection="1">
      <alignment vertical="center"/>
      <protection locked="0"/>
    </xf>
    <xf numFmtId="0" fontId="36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30" fillId="7" borderId="10" xfId="0" applyFont="1" applyFill="1" applyBorder="1" applyAlignment="1" applyProtection="1">
      <alignment/>
      <protection/>
    </xf>
    <xf numFmtId="0" fontId="30" fillId="7" borderId="10" xfId="0" applyNumberFormat="1" applyFont="1" applyFill="1" applyBorder="1" applyAlignment="1" applyProtection="1">
      <alignment horizontal="right"/>
      <protection/>
    </xf>
    <xf numFmtId="0" fontId="30" fillId="7" borderId="11" xfId="0" applyNumberFormat="1" applyFont="1" applyFill="1" applyBorder="1" applyAlignment="1" applyProtection="1">
      <alignment horizontal="right"/>
      <protection/>
    </xf>
    <xf numFmtId="0" fontId="20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8" borderId="10" xfId="0" applyNumberFormat="1" applyFont="1" applyFill="1" applyBorder="1" applyAlignment="1" applyProtection="1">
      <alignment horizontal="right" vertical="center" wrapText="1"/>
      <protection/>
    </xf>
    <xf numFmtId="178" fontId="20" fillId="0" borderId="10" xfId="0" applyNumberFormat="1" applyFont="1" applyFill="1" applyBorder="1" applyAlignment="1" applyProtection="1">
      <alignment shrinkToFit="1"/>
      <protection/>
    </xf>
    <xf numFmtId="178" fontId="20" fillId="0" borderId="10" xfId="0" applyNumberFormat="1" applyFont="1" applyFill="1" applyBorder="1" applyAlignment="1" applyProtection="1">
      <alignment horizontal="left" shrinkToFit="1"/>
      <protection/>
    </xf>
    <xf numFmtId="178" fontId="20" fillId="0" borderId="14" xfId="0" applyNumberFormat="1" applyFont="1" applyFill="1" applyBorder="1" applyAlignment="1" applyProtection="1">
      <alignment shrinkToFit="1"/>
      <protection/>
    </xf>
    <xf numFmtId="0" fontId="20" fillId="7" borderId="14" xfId="0" applyNumberFormat="1" applyFont="1" applyFill="1" applyBorder="1" applyAlignment="1" applyProtection="1">
      <alignment horizontal="right" vertical="center" wrapText="1"/>
      <protection/>
    </xf>
    <xf numFmtId="0" fontId="20" fillId="8" borderId="14" xfId="0" applyNumberFormat="1" applyFont="1" applyFill="1" applyBorder="1" applyAlignment="1" applyProtection="1">
      <alignment horizontal="right" vertical="center" wrapText="1"/>
      <protection/>
    </xf>
    <xf numFmtId="177" fontId="20" fillId="25" borderId="14" xfId="0" applyNumberFormat="1" applyFont="1" applyFill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/>
    </xf>
    <xf numFmtId="0" fontId="20" fillId="22" borderId="10" xfId="0" applyFont="1" applyFill="1" applyBorder="1" applyAlignment="1" applyProtection="1">
      <alignment/>
      <protection/>
    </xf>
    <xf numFmtId="0" fontId="20" fillId="22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22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Border="1" applyAlignment="1" applyProtection="1">
      <alignment/>
      <protection/>
    </xf>
    <xf numFmtId="0" fontId="20" fillId="25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Fill="1" applyBorder="1" applyAlignment="1" applyProtection="1">
      <alignment/>
      <protection locked="0"/>
    </xf>
    <xf numFmtId="176" fontId="30" fillId="7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7" fontId="27" fillId="24" borderId="10" xfId="203" applyNumberFormat="1" applyFont="1" applyFill="1" applyBorder="1" applyAlignment="1" applyProtection="1">
      <alignment horizontal="left" vertical="top" wrapText="1"/>
      <protection locked="0"/>
    </xf>
    <xf numFmtId="177" fontId="27" fillId="24" borderId="10" xfId="203" applyNumberFormat="1" applyFont="1" applyFill="1" applyBorder="1" applyAlignment="1">
      <alignment vertical="center" wrapText="1"/>
      <protection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177" fontId="27" fillId="24" borderId="10" xfId="203" applyNumberFormat="1" applyFont="1" applyFill="1" applyBorder="1" applyAlignment="1" applyProtection="1">
      <alignment horizontal="left" vertical="top" wrapText="1"/>
      <protection locked="0"/>
    </xf>
    <xf numFmtId="0" fontId="24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/>
    </xf>
    <xf numFmtId="176" fontId="1" fillId="26" borderId="10" xfId="0" applyNumberFormat="1" applyFont="1" applyFill="1" applyBorder="1" applyAlignment="1">
      <alignment vertical="center" wrapText="1"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left"/>
    </xf>
    <xf numFmtId="0" fontId="25" fillId="0" borderId="10" xfId="203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176" fontId="20" fillId="22" borderId="14" xfId="0" applyNumberFormat="1" applyFont="1" applyFill="1" applyBorder="1" applyAlignment="1">
      <alignment horizontal="right"/>
    </xf>
    <xf numFmtId="176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31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right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0" xfId="0" applyNumberFormat="1" applyFont="1" applyFill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vertical="center" textRotation="255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03" applyFont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0" fillId="0" borderId="0" xfId="0" applyNumberFormat="1" applyFont="1" applyAlignment="1" applyProtection="1">
      <alignment horizontal="left"/>
      <protection locked="0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0" xfId="203" applyFont="1" applyFill="1" applyBorder="1" applyAlignment="1" applyProtection="1">
      <alignment horizontal="center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shrinkToFit="1"/>
    </xf>
    <xf numFmtId="176" fontId="22" fillId="0" borderId="0" xfId="0" applyNumberFormat="1" applyFont="1" applyAlignment="1">
      <alignment horizontal="left" shrinkToFit="1"/>
    </xf>
    <xf numFmtId="0" fontId="24" fillId="0" borderId="10" xfId="203" applyFont="1" applyBorder="1" applyAlignment="1">
      <alignment horizontal="center" vertical="center"/>
      <protection/>
    </xf>
    <xf numFmtId="0" fontId="22" fillId="0" borderId="10" xfId="203" applyFont="1" applyBorder="1" applyAlignment="1">
      <alignment horizontal="center" vertical="center" shrinkToFit="1"/>
      <protection/>
    </xf>
    <xf numFmtId="176" fontId="22" fillId="0" borderId="12" xfId="203" applyNumberFormat="1" applyFont="1" applyBorder="1" applyAlignment="1">
      <alignment horizontal="center" vertical="center" wrapText="1"/>
      <protection/>
    </xf>
    <xf numFmtId="176" fontId="22" fillId="0" borderId="15" xfId="203" applyNumberFormat="1" applyFont="1" applyBorder="1" applyAlignment="1">
      <alignment horizontal="center" vertical="center" wrapText="1"/>
      <protection/>
    </xf>
    <xf numFmtId="176" fontId="22" fillId="0" borderId="10" xfId="203" applyNumberFormat="1" applyFont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176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176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8" fillId="0" borderId="10" xfId="0" applyNumberFormat="1" applyFont="1" applyBorder="1" applyAlignment="1" applyProtection="1">
      <alignment horizontal="center"/>
      <protection locked="0"/>
    </xf>
    <xf numFmtId="0" fontId="25" fillId="0" borderId="10" xfId="203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176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 applyProtection="1">
      <alignment horizontal="left" vertical="top" wrapText="1"/>
      <protection locked="0"/>
    </xf>
    <xf numFmtId="0" fontId="23" fillId="0" borderId="10" xfId="203" applyFont="1" applyFill="1" applyBorder="1" applyAlignment="1" applyProtection="1">
      <alignment horizontal="left" vertical="center" wrapText="1"/>
      <protection locked="0"/>
    </xf>
    <xf numFmtId="0" fontId="23" fillId="0" borderId="10" xfId="199" applyFont="1" applyFill="1" applyBorder="1" applyAlignment="1" applyProtection="1">
      <alignment horizontal="left" vertical="center" wrapText="1"/>
      <protection locked="0"/>
    </xf>
    <xf numFmtId="176" fontId="23" fillId="0" borderId="10" xfId="199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199" applyFont="1" applyFill="1" applyBorder="1" applyAlignment="1" applyProtection="1">
      <alignment horizontal="left" vertical="top" wrapText="1"/>
      <protection locked="0"/>
    </xf>
    <xf numFmtId="0" fontId="23" fillId="0" borderId="10" xfId="200" applyFont="1" applyFill="1" applyBorder="1" applyAlignment="1" applyProtection="1">
      <alignment horizontal="left" vertical="center" wrapText="1"/>
      <protection locked="0"/>
    </xf>
    <xf numFmtId="0" fontId="25" fillId="0" borderId="10" xfId="204" applyFont="1" applyFill="1" applyBorder="1" applyAlignment="1" applyProtection="1">
      <alignment horizontal="center" vertical="center" wrapText="1"/>
      <protection locked="0"/>
    </xf>
    <xf numFmtId="0" fontId="25" fillId="0" borderId="10" xfId="204" applyFont="1" applyBorder="1" applyAlignment="1" applyProtection="1">
      <alignment horizontal="left" vertical="top" wrapText="1"/>
      <protection locked="0"/>
    </xf>
    <xf numFmtId="176" fontId="23" fillId="0" borderId="10" xfId="20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201" applyFont="1" applyFill="1" applyBorder="1" applyAlignment="1" applyProtection="1">
      <alignment horizontal="left" vertical="center" wrapText="1"/>
      <protection locked="0"/>
    </xf>
    <xf numFmtId="0" fontId="25" fillId="0" borderId="10" xfId="205" applyFont="1" applyFill="1" applyBorder="1" applyAlignment="1" applyProtection="1">
      <alignment horizontal="center" vertical="center" wrapText="1"/>
      <protection locked="0"/>
    </xf>
    <xf numFmtId="0" fontId="25" fillId="0" borderId="10" xfId="205" applyFont="1" applyBorder="1" applyAlignment="1" applyProtection="1">
      <alignment horizontal="left" vertical="top" wrapText="1"/>
      <protection locked="0"/>
    </xf>
    <xf numFmtId="0" fontId="25" fillId="0" borderId="14" xfId="205" applyFont="1" applyFill="1" applyBorder="1" applyAlignment="1" applyProtection="1">
      <alignment horizontal="center" vertical="center" wrapText="1"/>
      <protection locked="0"/>
    </xf>
    <xf numFmtId="176" fontId="23" fillId="0" borderId="10" xfId="201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05" applyFont="1" applyBorder="1" applyAlignment="1" applyProtection="1">
      <alignment horizontal="left" vertical="top" wrapText="1"/>
      <protection locked="0"/>
    </xf>
    <xf numFmtId="176" fontId="23" fillId="0" borderId="14" xfId="201" applyNumberFormat="1" applyFont="1" applyFill="1" applyBorder="1" applyAlignment="1" applyProtection="1">
      <alignment horizontal="center" vertical="center" wrapText="1"/>
      <protection locked="0"/>
    </xf>
    <xf numFmtId="176" fontId="23" fillId="0" borderId="10" xfId="202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202" applyFont="1" applyBorder="1" applyAlignment="1" applyProtection="1">
      <alignment horizontal="left" vertical="center" wrapText="1"/>
      <protection locked="0"/>
    </xf>
    <xf numFmtId="0" fontId="25" fillId="0" borderId="10" xfId="206" applyFont="1" applyFill="1" applyBorder="1" applyAlignment="1" applyProtection="1">
      <alignment horizontal="center" vertical="center" wrapText="1"/>
      <protection locked="0"/>
    </xf>
    <xf numFmtId="0" fontId="23" fillId="0" borderId="10" xfId="202" applyFont="1" applyBorder="1" applyAlignment="1" applyProtection="1">
      <alignment horizontal="left" vertical="top" wrapText="1"/>
      <protection locked="0"/>
    </xf>
    <xf numFmtId="0" fontId="25" fillId="0" borderId="10" xfId="206" applyFont="1" applyBorder="1" applyAlignment="1" applyProtection="1">
      <alignment horizontal="left" vertical="center" shrinkToFit="1"/>
      <protection locked="0"/>
    </xf>
    <xf numFmtId="0" fontId="25" fillId="0" borderId="10" xfId="206" applyFont="1" applyBorder="1" applyAlignment="1" applyProtection="1">
      <alignment horizontal="left" vertical="top" wrapText="1"/>
      <protection locked="0"/>
    </xf>
    <xf numFmtId="0" fontId="23" fillId="0" borderId="10" xfId="184" applyFont="1" applyFill="1" applyBorder="1" applyAlignment="1" applyProtection="1">
      <alignment horizontal="left" vertical="center" wrapText="1"/>
      <protection locked="0"/>
    </xf>
    <xf numFmtId="176" fontId="23" fillId="0" borderId="10" xfId="184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184" applyFont="1" applyBorder="1" applyAlignment="1" applyProtection="1">
      <alignment horizontal="left" vertical="center" wrapText="1"/>
      <protection locked="0"/>
    </xf>
    <xf numFmtId="0" fontId="25" fillId="0" borderId="10" xfId="207" applyFont="1" applyFill="1" applyBorder="1" applyAlignment="1" applyProtection="1">
      <alignment horizontal="center" vertical="center" wrapText="1"/>
      <protection locked="0"/>
    </xf>
    <xf numFmtId="0" fontId="23" fillId="0" borderId="10" xfId="184" applyFont="1" applyBorder="1" applyAlignment="1" applyProtection="1">
      <alignment horizontal="left" vertical="top" wrapText="1"/>
      <protection locked="0"/>
    </xf>
    <xf numFmtId="0" fontId="25" fillId="0" borderId="10" xfId="207" applyFont="1" applyBorder="1" applyAlignment="1" applyProtection="1">
      <alignment horizontal="left" vertical="center" shrinkToFit="1"/>
      <protection locked="0"/>
    </xf>
    <xf numFmtId="0" fontId="25" fillId="0" borderId="10" xfId="207" applyFont="1" applyBorder="1" applyAlignment="1" applyProtection="1">
      <alignment horizontal="left" vertical="top" wrapText="1"/>
      <protection locked="0"/>
    </xf>
    <xf numFmtId="176" fontId="23" fillId="0" borderId="10" xfId="184" applyNumberFormat="1" applyFont="1" applyBorder="1" applyAlignment="1" applyProtection="1">
      <alignment horizontal="left" vertical="center" wrapText="1"/>
      <protection locked="0"/>
    </xf>
    <xf numFmtId="176" fontId="23" fillId="0" borderId="10" xfId="184" applyNumberFormat="1" applyFont="1" applyBorder="1" applyAlignment="1" applyProtection="1">
      <alignment horizontal="center" vertical="center" wrapText="1"/>
      <protection locked="0"/>
    </xf>
    <xf numFmtId="176" fontId="20" fillId="0" borderId="10" xfId="185" applyNumberFormat="1" applyFont="1" applyFill="1" applyBorder="1" applyAlignment="1" applyProtection="1">
      <alignment/>
      <protection locked="0"/>
    </xf>
  </cellXfs>
  <cellStyles count="31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10" xfId="184"/>
    <cellStyle name="常规 11" xfId="185"/>
    <cellStyle name="常规 2" xfId="186"/>
    <cellStyle name="常规 3" xfId="187"/>
    <cellStyle name="常规 3 10" xfId="188"/>
    <cellStyle name="常规 3 2" xfId="189"/>
    <cellStyle name="常规 3 3" xfId="190"/>
    <cellStyle name="常规 3 4" xfId="191"/>
    <cellStyle name="常规 3 5" xfId="192"/>
    <cellStyle name="常规 3 6" xfId="193"/>
    <cellStyle name="常规 3 7" xfId="194"/>
    <cellStyle name="常规 3 8" xfId="195"/>
    <cellStyle name="常规 3 9" xfId="196"/>
    <cellStyle name="常规 4" xfId="197"/>
    <cellStyle name="常规 5" xfId="198"/>
    <cellStyle name="常规 6" xfId="199"/>
    <cellStyle name="常规 7" xfId="200"/>
    <cellStyle name="常规 8" xfId="201"/>
    <cellStyle name="常规 9" xfId="202"/>
    <cellStyle name="常规_Sheet1" xfId="203"/>
    <cellStyle name="常规_Sheet1 3" xfId="204"/>
    <cellStyle name="常规_Sheet1 4" xfId="205"/>
    <cellStyle name="常规_Sheet1 5" xfId="206"/>
    <cellStyle name="常规_Sheet1 6" xfId="207"/>
    <cellStyle name="Hyperlink" xfId="208"/>
    <cellStyle name="好" xfId="209"/>
    <cellStyle name="好 2" xfId="210"/>
    <cellStyle name="好 3" xfId="211"/>
    <cellStyle name="好 4" xfId="212"/>
    <cellStyle name="好 5" xfId="213"/>
    <cellStyle name="好 6" xfId="214"/>
    <cellStyle name="好 7" xfId="215"/>
    <cellStyle name="汇总" xfId="216"/>
    <cellStyle name="汇总 2" xfId="217"/>
    <cellStyle name="汇总 3" xfId="218"/>
    <cellStyle name="汇总 4" xfId="219"/>
    <cellStyle name="汇总 5" xfId="220"/>
    <cellStyle name="汇总 6" xfId="221"/>
    <cellStyle name="汇总 7" xfId="222"/>
    <cellStyle name="Currency" xfId="223"/>
    <cellStyle name="Currency [0]" xfId="224"/>
    <cellStyle name="计算" xfId="225"/>
    <cellStyle name="计算 2" xfId="226"/>
    <cellStyle name="计算 3" xfId="227"/>
    <cellStyle name="计算 4" xfId="228"/>
    <cellStyle name="计算 5" xfId="229"/>
    <cellStyle name="计算 6" xfId="230"/>
    <cellStyle name="计算 7" xfId="231"/>
    <cellStyle name="检查单元格" xfId="232"/>
    <cellStyle name="检查单元格 2" xfId="233"/>
    <cellStyle name="检查单元格 3" xfId="234"/>
    <cellStyle name="检查单元格 4" xfId="235"/>
    <cellStyle name="检查单元格 5" xfId="236"/>
    <cellStyle name="检查单元格 6" xfId="237"/>
    <cellStyle name="检查单元格 7" xfId="238"/>
    <cellStyle name="解释性文本" xfId="239"/>
    <cellStyle name="解释性文本 2" xfId="240"/>
    <cellStyle name="解释性文本 3" xfId="241"/>
    <cellStyle name="解释性文本 4" xfId="242"/>
    <cellStyle name="解释性文本 5" xfId="243"/>
    <cellStyle name="解释性文本 6" xfId="244"/>
    <cellStyle name="解释性文本 7" xfId="245"/>
    <cellStyle name="警告文本" xfId="246"/>
    <cellStyle name="警告文本 2" xfId="247"/>
    <cellStyle name="警告文本 3" xfId="248"/>
    <cellStyle name="警告文本 4" xfId="249"/>
    <cellStyle name="警告文本 5" xfId="250"/>
    <cellStyle name="警告文本 6" xfId="251"/>
    <cellStyle name="警告文本 7" xfId="252"/>
    <cellStyle name="链接单元格" xfId="253"/>
    <cellStyle name="链接单元格 2" xfId="254"/>
    <cellStyle name="链接单元格 3" xfId="255"/>
    <cellStyle name="链接单元格 4" xfId="256"/>
    <cellStyle name="链接单元格 5" xfId="257"/>
    <cellStyle name="链接单元格 6" xfId="258"/>
    <cellStyle name="链接单元格 7" xfId="259"/>
    <cellStyle name="Comma" xfId="260"/>
    <cellStyle name="Comma [0]" xfId="261"/>
    <cellStyle name="强调文字颜色 1" xfId="262"/>
    <cellStyle name="强调文字颜色 1 2" xfId="263"/>
    <cellStyle name="强调文字颜色 1 3" xfId="264"/>
    <cellStyle name="强调文字颜色 1 4" xfId="265"/>
    <cellStyle name="强调文字颜色 1 5" xfId="266"/>
    <cellStyle name="强调文字颜色 1 6" xfId="267"/>
    <cellStyle name="强调文字颜色 1 7" xfId="268"/>
    <cellStyle name="强调文字颜色 2" xfId="269"/>
    <cellStyle name="强调文字颜色 2 2" xfId="270"/>
    <cellStyle name="强调文字颜色 2 3" xfId="271"/>
    <cellStyle name="强调文字颜色 2 4" xfId="272"/>
    <cellStyle name="强调文字颜色 2 5" xfId="273"/>
    <cellStyle name="强调文字颜色 2 6" xfId="274"/>
    <cellStyle name="强调文字颜色 2 7" xfId="275"/>
    <cellStyle name="强调文字颜色 3" xfId="276"/>
    <cellStyle name="强调文字颜色 3 2" xfId="277"/>
    <cellStyle name="强调文字颜色 3 3" xfId="278"/>
    <cellStyle name="强调文字颜色 3 4" xfId="279"/>
    <cellStyle name="强调文字颜色 3 5" xfId="280"/>
    <cellStyle name="强调文字颜色 3 6" xfId="281"/>
    <cellStyle name="强调文字颜色 3 7" xfId="282"/>
    <cellStyle name="强调文字颜色 4" xfId="283"/>
    <cellStyle name="强调文字颜色 4 2" xfId="284"/>
    <cellStyle name="强调文字颜色 4 3" xfId="285"/>
    <cellStyle name="强调文字颜色 4 4" xfId="286"/>
    <cellStyle name="强调文字颜色 4 5" xfId="287"/>
    <cellStyle name="强调文字颜色 4 6" xfId="288"/>
    <cellStyle name="强调文字颜色 4 7" xfId="289"/>
    <cellStyle name="强调文字颜色 5" xfId="290"/>
    <cellStyle name="强调文字颜色 5 2" xfId="291"/>
    <cellStyle name="强调文字颜色 5 3" xfId="292"/>
    <cellStyle name="强调文字颜色 5 4" xfId="293"/>
    <cellStyle name="强调文字颜色 5 5" xfId="294"/>
    <cellStyle name="强调文字颜色 5 6" xfId="295"/>
    <cellStyle name="强调文字颜色 5 7" xfId="296"/>
    <cellStyle name="强调文字颜色 6" xfId="297"/>
    <cellStyle name="强调文字颜色 6 2" xfId="298"/>
    <cellStyle name="强调文字颜色 6 3" xfId="299"/>
    <cellStyle name="强调文字颜色 6 4" xfId="300"/>
    <cellStyle name="强调文字颜色 6 5" xfId="301"/>
    <cellStyle name="强调文字颜色 6 6" xfId="302"/>
    <cellStyle name="强调文字颜色 6 7" xfId="303"/>
    <cellStyle name="适中" xfId="304"/>
    <cellStyle name="适中 2" xfId="305"/>
    <cellStyle name="适中 3" xfId="306"/>
    <cellStyle name="适中 4" xfId="307"/>
    <cellStyle name="适中 5" xfId="308"/>
    <cellStyle name="适中 6" xfId="309"/>
    <cellStyle name="适中 7" xfId="310"/>
    <cellStyle name="输出" xfId="311"/>
    <cellStyle name="输出 2" xfId="312"/>
    <cellStyle name="输出 3" xfId="313"/>
    <cellStyle name="输出 4" xfId="314"/>
    <cellStyle name="输出 5" xfId="315"/>
    <cellStyle name="输出 6" xfId="316"/>
    <cellStyle name="输出 7" xfId="317"/>
    <cellStyle name="输入" xfId="318"/>
    <cellStyle name="输入 2" xfId="319"/>
    <cellStyle name="输入 3" xfId="320"/>
    <cellStyle name="输入 4" xfId="321"/>
    <cellStyle name="输入 5" xfId="322"/>
    <cellStyle name="输入 6" xfId="323"/>
    <cellStyle name="输入 7" xfId="324"/>
    <cellStyle name="Followed Hyperlink" xfId="325"/>
    <cellStyle name="注释" xfId="326"/>
    <cellStyle name="注释 2" xfId="327"/>
    <cellStyle name="注释 3" xfId="328"/>
    <cellStyle name="注释 4" xfId="329"/>
    <cellStyle name="注释 5" xfId="330"/>
    <cellStyle name="注释 6" xfId="331"/>
    <cellStyle name="注释 7" xfId="3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3" sqref="D3:F3"/>
    </sheetView>
  </sheetViews>
  <sheetFormatPr defaultColWidth="9.00390625" defaultRowHeight="14.25"/>
  <cols>
    <col min="1" max="7" width="12.50390625" style="0" customWidth="1"/>
  </cols>
  <sheetData>
    <row r="1" ht="15">
      <c r="A1" s="244"/>
    </row>
    <row r="2" spans="1:10" ht="66" customHeight="1">
      <c r="A2" s="266" t="s">
        <v>196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66" customHeight="1">
      <c r="A3" s="245"/>
      <c r="B3" s="245"/>
      <c r="C3" s="245"/>
      <c r="D3" s="267"/>
      <c r="E3" s="267"/>
      <c r="F3" s="267"/>
      <c r="G3" s="245"/>
      <c r="H3" s="245"/>
      <c r="I3" s="245"/>
      <c r="J3" s="245"/>
    </row>
    <row r="4" spans="1:10" ht="120" customHeight="1">
      <c r="A4" s="268" t="s">
        <v>197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s="243" customFormat="1" ht="108.75" customHeight="1">
      <c r="A5" s="270" t="s">
        <v>198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ht="27.75" customHeight="1">
      <c r="A6" s="65"/>
      <c r="B6" s="246"/>
      <c r="C6" s="246"/>
      <c r="D6" s="246"/>
      <c r="E6" s="246"/>
      <c r="F6" s="246"/>
      <c r="G6" s="246"/>
      <c r="H6" s="246"/>
      <c r="I6" s="246"/>
      <c r="J6" s="65"/>
    </row>
    <row r="7" spans="1:10" ht="25.5">
      <c r="A7" s="272" t="s">
        <v>199</v>
      </c>
      <c r="B7" s="273"/>
      <c r="C7" s="273"/>
      <c r="D7" s="273"/>
      <c r="E7" s="273"/>
      <c r="F7" s="273"/>
      <c r="G7" s="273"/>
      <c r="H7" s="273"/>
      <c r="I7" s="273"/>
      <c r="J7" s="273"/>
    </row>
  </sheetData>
  <sheetProtection/>
  <mergeCells count="5">
    <mergeCell ref="A2:J2"/>
    <mergeCell ref="D3:F3"/>
    <mergeCell ref="A4:J4"/>
    <mergeCell ref="A5:J5"/>
    <mergeCell ref="A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showZeros="0" zoomScalePageLayoutView="0" workbookViewId="0" topLeftCell="A1">
      <selection activeCell="K14" sqref="K14"/>
    </sheetView>
  </sheetViews>
  <sheetFormatPr defaultColWidth="9.00390625" defaultRowHeight="14.25"/>
  <cols>
    <col min="1" max="1" width="18.625" style="0" bestFit="1" customWidth="1"/>
    <col min="2" max="2" width="16.75390625" style="0" bestFit="1" customWidth="1"/>
    <col min="3" max="3" width="8.00390625" style="0" bestFit="1" customWidth="1"/>
    <col min="4" max="4" width="6.375" style="0" bestFit="1" customWidth="1"/>
    <col min="5" max="5" width="14.375" style="0" bestFit="1" customWidth="1"/>
    <col min="6" max="6" width="6.375" style="0" bestFit="1" customWidth="1"/>
    <col min="7" max="7" width="4.75390625" style="34" bestFit="1" customWidth="1"/>
    <col min="8" max="8" width="9.625" style="0" customWidth="1"/>
    <col min="9" max="9" width="11.125" style="0" customWidth="1"/>
    <col min="10" max="10" width="10.375" style="0" customWidth="1"/>
    <col min="11" max="11" width="17.75390625" style="0" customWidth="1"/>
  </cols>
  <sheetData>
    <row r="1" ht="15">
      <c r="K1" s="1" t="s">
        <v>173</v>
      </c>
    </row>
    <row r="2" spans="1:11" ht="21.75">
      <c r="A2" s="321" t="s">
        <v>174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">
      <c r="A3" s="322" t="str">
        <f>'附表3项目支出表'!A2</f>
        <v>填报单位： 策勒县人民政府办公室</v>
      </c>
      <c r="B3" s="322"/>
      <c r="K3" s="1" t="s">
        <v>2</v>
      </c>
    </row>
    <row r="4" spans="1:11" s="1" customFormat="1" ht="12">
      <c r="A4" s="328" t="s">
        <v>175</v>
      </c>
      <c r="B4" s="328" t="s">
        <v>176</v>
      </c>
      <c r="C4" s="329" t="s">
        <v>177</v>
      </c>
      <c r="D4" s="319" t="s">
        <v>178</v>
      </c>
      <c r="E4" s="319" t="s">
        <v>179</v>
      </c>
      <c r="F4" s="319" t="s">
        <v>180</v>
      </c>
      <c r="G4" s="319" t="s">
        <v>181</v>
      </c>
      <c r="H4" s="323" t="s">
        <v>182</v>
      </c>
      <c r="I4" s="324"/>
      <c r="J4" s="325"/>
      <c r="K4" s="35" t="s">
        <v>141</v>
      </c>
    </row>
    <row r="5" spans="1:11" s="1" customFormat="1" ht="24">
      <c r="A5" s="328"/>
      <c r="B5" s="328"/>
      <c r="C5" s="330"/>
      <c r="D5" s="320"/>
      <c r="E5" s="320"/>
      <c r="F5" s="320"/>
      <c r="G5" s="320"/>
      <c r="H5" s="35" t="s">
        <v>183</v>
      </c>
      <c r="I5" s="36" t="s">
        <v>184</v>
      </c>
      <c r="J5" s="35" t="s">
        <v>185</v>
      </c>
      <c r="K5" s="35"/>
    </row>
    <row r="6" spans="1:11" s="1" customFormat="1" ht="15.75" customHeight="1">
      <c r="A6" s="326" t="s">
        <v>133</v>
      </c>
      <c r="B6" s="327"/>
      <c r="C6" s="37"/>
      <c r="D6" s="38"/>
      <c r="E6" s="38"/>
      <c r="F6" s="38"/>
      <c r="G6" s="39"/>
      <c r="H6" s="263">
        <f>H7</f>
        <v>200000</v>
      </c>
      <c r="I6" s="263">
        <f>I7</f>
        <v>200000</v>
      </c>
      <c r="J6" s="40">
        <f>SUM(J7)</f>
        <v>0</v>
      </c>
      <c r="K6" s="56"/>
    </row>
    <row r="7" spans="1:11" ht="15">
      <c r="A7" s="41" t="s">
        <v>282</v>
      </c>
      <c r="B7" s="41"/>
      <c r="C7" s="42"/>
      <c r="D7" s="41"/>
      <c r="E7" s="41"/>
      <c r="F7" s="41"/>
      <c r="G7" s="43"/>
      <c r="H7" s="44">
        <f>SUM(H8:H23)</f>
        <v>200000</v>
      </c>
      <c r="I7" s="44">
        <f>SUM(I8:I23)</f>
        <v>200000</v>
      </c>
      <c r="J7" s="44">
        <f>SUM(J8:J9)</f>
        <v>0</v>
      </c>
      <c r="K7" s="41"/>
    </row>
    <row r="8" spans="1:11" ht="15">
      <c r="A8" s="45" t="s">
        <v>251</v>
      </c>
      <c r="B8" s="46" t="s">
        <v>213</v>
      </c>
      <c r="C8" s="47"/>
      <c r="D8" s="48"/>
      <c r="E8" s="46" t="s">
        <v>186</v>
      </c>
      <c r="F8" s="48">
        <v>6</v>
      </c>
      <c r="G8" s="48" t="s">
        <v>252</v>
      </c>
      <c r="H8" s="49">
        <v>36000</v>
      </c>
      <c r="I8" s="343">
        <f>H8</f>
        <v>36000</v>
      </c>
      <c r="J8" s="49"/>
      <c r="K8" s="45"/>
    </row>
    <row r="9" spans="1:11" ht="15">
      <c r="A9" s="45"/>
      <c r="B9" s="46" t="s">
        <v>214</v>
      </c>
      <c r="C9" s="47"/>
      <c r="D9" s="48"/>
      <c r="E9" s="46" t="s">
        <v>186</v>
      </c>
      <c r="F9" s="48">
        <v>5</v>
      </c>
      <c r="G9" s="48" t="s">
        <v>252</v>
      </c>
      <c r="H9" s="49">
        <v>5000</v>
      </c>
      <c r="I9" s="343">
        <f aca="true" t="shared" si="0" ref="I9:I23">H9</f>
        <v>5000</v>
      </c>
      <c r="J9" s="49"/>
      <c r="K9" s="45"/>
    </row>
    <row r="10" spans="1:13" s="1" customFormat="1" ht="21">
      <c r="A10" s="50"/>
      <c r="B10" s="51" t="s">
        <v>215</v>
      </c>
      <c r="C10" s="50"/>
      <c r="D10" s="52"/>
      <c r="E10" s="46" t="s">
        <v>186</v>
      </c>
      <c r="F10" s="52">
        <v>50</v>
      </c>
      <c r="G10" s="52" t="s">
        <v>253</v>
      </c>
      <c r="H10" s="57">
        <v>17500</v>
      </c>
      <c r="I10" s="343">
        <f t="shared" si="0"/>
        <v>17500</v>
      </c>
      <c r="J10" s="58"/>
      <c r="K10" s="59"/>
      <c r="M10" s="252"/>
    </row>
    <row r="11" spans="1:11" s="1" customFormat="1" ht="12">
      <c r="A11" s="50"/>
      <c r="B11" s="51" t="s">
        <v>216</v>
      </c>
      <c r="C11" s="50" t="s">
        <v>254</v>
      </c>
      <c r="D11" s="52"/>
      <c r="E11" s="46" t="s">
        <v>186</v>
      </c>
      <c r="F11" s="52">
        <v>5</v>
      </c>
      <c r="G11" s="52" t="s">
        <v>253</v>
      </c>
      <c r="H11" s="57">
        <v>2900</v>
      </c>
      <c r="I11" s="343">
        <f t="shared" si="0"/>
        <v>2900</v>
      </c>
      <c r="J11" s="58"/>
      <c r="K11" s="50"/>
    </row>
    <row r="12" spans="1:11" s="1" customFormat="1" ht="12">
      <c r="A12" s="45"/>
      <c r="B12" s="50" t="s">
        <v>217</v>
      </c>
      <c r="C12" s="50"/>
      <c r="D12" s="52"/>
      <c r="E12" s="46" t="s">
        <v>186</v>
      </c>
      <c r="F12" s="52">
        <v>50</v>
      </c>
      <c r="G12" s="52" t="s">
        <v>253</v>
      </c>
      <c r="H12" s="57">
        <v>19000</v>
      </c>
      <c r="I12" s="343">
        <f t="shared" si="0"/>
        <v>19000</v>
      </c>
      <c r="J12" s="58"/>
      <c r="K12" s="50"/>
    </row>
    <row r="13" spans="1:11" s="1" customFormat="1" ht="12">
      <c r="A13" s="50"/>
      <c r="B13" s="50" t="s">
        <v>218</v>
      </c>
      <c r="C13" s="50"/>
      <c r="D13" s="52"/>
      <c r="E13" s="46" t="s">
        <v>186</v>
      </c>
      <c r="F13" s="52">
        <v>50</v>
      </c>
      <c r="G13" s="52" t="s">
        <v>253</v>
      </c>
      <c r="H13" s="57">
        <v>5000</v>
      </c>
      <c r="I13" s="343">
        <f t="shared" si="0"/>
        <v>5000</v>
      </c>
      <c r="J13" s="53"/>
      <c r="K13" s="60"/>
    </row>
    <row r="14" spans="1:11" s="1" customFormat="1" ht="12">
      <c r="A14" s="50"/>
      <c r="B14" s="51" t="s">
        <v>219</v>
      </c>
      <c r="C14" s="50"/>
      <c r="D14" s="52"/>
      <c r="E14" s="46" t="s">
        <v>186</v>
      </c>
      <c r="F14" s="52">
        <v>3</v>
      </c>
      <c r="G14" s="52" t="s">
        <v>255</v>
      </c>
      <c r="H14" s="57">
        <v>6600</v>
      </c>
      <c r="I14" s="343">
        <f t="shared" si="0"/>
        <v>6600</v>
      </c>
      <c r="J14" s="58"/>
      <c r="K14" s="61"/>
    </row>
    <row r="15" spans="1:11" s="1" customFormat="1" ht="12">
      <c r="A15" s="45"/>
      <c r="B15" s="51" t="s">
        <v>220</v>
      </c>
      <c r="C15" s="50"/>
      <c r="D15" s="52"/>
      <c r="E15" s="46" t="s">
        <v>186</v>
      </c>
      <c r="F15" s="52">
        <v>8</v>
      </c>
      <c r="G15" s="52" t="s">
        <v>253</v>
      </c>
      <c r="H15" s="57">
        <v>7600</v>
      </c>
      <c r="I15" s="343">
        <f t="shared" si="0"/>
        <v>7600</v>
      </c>
      <c r="J15" s="58"/>
      <c r="K15" s="61"/>
    </row>
    <row r="16" spans="1:11" s="1" customFormat="1" ht="12">
      <c r="A16" s="45"/>
      <c r="B16" s="51" t="s">
        <v>221</v>
      </c>
      <c r="C16" s="50"/>
      <c r="D16" s="52"/>
      <c r="E16" s="46" t="s">
        <v>186</v>
      </c>
      <c r="F16" s="52">
        <v>2</v>
      </c>
      <c r="G16" s="52" t="s">
        <v>253</v>
      </c>
      <c r="H16" s="57">
        <v>5000</v>
      </c>
      <c r="I16" s="343">
        <f t="shared" si="0"/>
        <v>5000</v>
      </c>
      <c r="J16" s="58"/>
      <c r="K16" s="50"/>
    </row>
    <row r="17" spans="1:11" s="1" customFormat="1" ht="12">
      <c r="A17" s="45"/>
      <c r="B17" s="51" t="s">
        <v>256</v>
      </c>
      <c r="C17" s="50" t="s">
        <v>257</v>
      </c>
      <c r="D17" s="52"/>
      <c r="E17" s="46" t="s">
        <v>186</v>
      </c>
      <c r="F17" s="52">
        <v>1</v>
      </c>
      <c r="G17" s="52" t="s">
        <v>253</v>
      </c>
      <c r="H17" s="57">
        <v>9800</v>
      </c>
      <c r="I17" s="343">
        <f t="shared" si="0"/>
        <v>9800</v>
      </c>
      <c r="J17" s="58"/>
      <c r="K17" s="50"/>
    </row>
    <row r="18" spans="1:11" s="1" customFormat="1" ht="14.25" customHeight="1">
      <c r="A18" s="51"/>
      <c r="B18" s="51" t="s">
        <v>258</v>
      </c>
      <c r="C18" s="51"/>
      <c r="D18" s="55"/>
      <c r="E18" s="46" t="s">
        <v>186</v>
      </c>
      <c r="F18" s="55">
        <v>2</v>
      </c>
      <c r="G18" s="48" t="s">
        <v>252</v>
      </c>
      <c r="H18" s="57">
        <v>3500</v>
      </c>
      <c r="I18" s="343">
        <f t="shared" si="0"/>
        <v>3500</v>
      </c>
      <c r="J18" s="53"/>
      <c r="K18" s="60"/>
    </row>
    <row r="19" spans="1:11" s="1" customFormat="1" ht="12">
      <c r="A19" s="45"/>
      <c r="B19" s="50" t="s">
        <v>259</v>
      </c>
      <c r="C19" s="50"/>
      <c r="D19" s="52"/>
      <c r="E19" s="46" t="s">
        <v>186</v>
      </c>
      <c r="F19" s="52">
        <v>2</v>
      </c>
      <c r="G19" s="48" t="s">
        <v>252</v>
      </c>
      <c r="H19" s="57">
        <v>4000</v>
      </c>
      <c r="I19" s="343">
        <f t="shared" si="0"/>
        <v>4000</v>
      </c>
      <c r="J19" s="58"/>
      <c r="K19" s="50"/>
    </row>
    <row r="20" spans="1:11" s="1" customFormat="1" ht="12">
      <c r="A20" s="45"/>
      <c r="B20" s="50" t="s">
        <v>260</v>
      </c>
      <c r="C20" s="50" t="s">
        <v>261</v>
      </c>
      <c r="D20" s="52"/>
      <c r="E20" s="46" t="s">
        <v>186</v>
      </c>
      <c r="F20" s="52">
        <v>1</v>
      </c>
      <c r="G20" s="52" t="s">
        <v>255</v>
      </c>
      <c r="H20" s="57">
        <v>4100</v>
      </c>
      <c r="I20" s="343">
        <f t="shared" si="0"/>
        <v>4100</v>
      </c>
      <c r="J20" s="58"/>
      <c r="K20" s="50"/>
    </row>
    <row r="21" spans="1:11" s="1" customFormat="1" ht="12">
      <c r="A21" s="45"/>
      <c r="B21" s="50" t="s">
        <v>262</v>
      </c>
      <c r="C21" s="50"/>
      <c r="D21" s="52"/>
      <c r="E21" s="46" t="s">
        <v>186</v>
      </c>
      <c r="F21" s="52">
        <v>2</v>
      </c>
      <c r="G21" s="52" t="s">
        <v>252</v>
      </c>
      <c r="H21" s="57">
        <v>3000</v>
      </c>
      <c r="I21" s="343">
        <f t="shared" si="0"/>
        <v>3000</v>
      </c>
      <c r="J21" s="58"/>
      <c r="K21" s="50"/>
    </row>
    <row r="22" spans="1:11" s="1" customFormat="1" ht="12">
      <c r="A22" s="45"/>
      <c r="B22" s="50" t="s">
        <v>263</v>
      </c>
      <c r="C22" s="50" t="s">
        <v>264</v>
      </c>
      <c r="D22" s="52"/>
      <c r="E22" s="46" t="s">
        <v>186</v>
      </c>
      <c r="F22" s="52">
        <v>1</v>
      </c>
      <c r="G22" s="52" t="s">
        <v>265</v>
      </c>
      <c r="H22" s="57">
        <v>31000</v>
      </c>
      <c r="I22" s="343">
        <f t="shared" si="0"/>
        <v>31000</v>
      </c>
      <c r="J22" s="58"/>
      <c r="K22" s="50"/>
    </row>
    <row r="23" spans="1:11" ht="15">
      <c r="A23" s="261"/>
      <c r="B23" s="50" t="s">
        <v>266</v>
      </c>
      <c r="C23" s="261"/>
      <c r="D23" s="261"/>
      <c r="E23" s="261"/>
      <c r="F23" s="52">
        <v>4</v>
      </c>
      <c r="G23" s="52" t="s">
        <v>253</v>
      </c>
      <c r="H23" s="57">
        <v>40000</v>
      </c>
      <c r="I23" s="343">
        <f t="shared" si="0"/>
        <v>40000</v>
      </c>
      <c r="J23" s="261"/>
      <c r="K23" s="261"/>
    </row>
  </sheetData>
  <sheetProtection/>
  <mergeCells count="11">
    <mergeCell ref="A6:B6"/>
    <mergeCell ref="A4:A5"/>
    <mergeCell ref="B4:B5"/>
    <mergeCell ref="C4:C5"/>
    <mergeCell ref="D4:D5"/>
    <mergeCell ref="E4:E5"/>
    <mergeCell ref="F4:F5"/>
    <mergeCell ref="G4:G5"/>
    <mergeCell ref="A2:K2"/>
    <mergeCell ref="A3:B3"/>
    <mergeCell ref="H4:J4"/>
  </mergeCells>
  <printOptions/>
  <pageMargins left="0.7597222222222222" right="0.5111111111111111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3.75390625" style="11" customWidth="1"/>
    <col min="2" max="2" width="24.50390625" style="12" customWidth="1"/>
    <col min="3" max="8" width="11.50390625" style="13" customWidth="1"/>
    <col min="9" max="9" width="10.75390625" style="14" customWidth="1"/>
    <col min="10" max="40" width="9.00390625" style="15" customWidth="1"/>
  </cols>
  <sheetData>
    <row r="1" spans="1:9" ht="21" customHeight="1">
      <c r="A1" s="321" t="s">
        <v>187</v>
      </c>
      <c r="B1" s="321"/>
      <c r="C1" s="321"/>
      <c r="D1" s="321"/>
      <c r="E1" s="321"/>
      <c r="F1" s="321"/>
      <c r="G1" s="321"/>
      <c r="H1" s="321"/>
      <c r="I1" s="321"/>
    </row>
    <row r="2" spans="1:9" s="4" customFormat="1" ht="12" customHeight="1">
      <c r="A2" s="331" t="str">
        <f>'政府采购预算表'!A3</f>
        <v>填报单位： 策勒县人民政府办公室</v>
      </c>
      <c r="B2" s="331"/>
      <c r="C2" s="16"/>
      <c r="D2" s="16"/>
      <c r="E2" s="16"/>
      <c r="F2" s="16"/>
      <c r="G2" s="16"/>
      <c r="H2" s="16"/>
      <c r="I2" s="31"/>
    </row>
    <row r="3" spans="1:9" ht="23.25" customHeight="1">
      <c r="A3" s="335" t="s">
        <v>166</v>
      </c>
      <c r="B3" s="336" t="s">
        <v>167</v>
      </c>
      <c r="C3" s="337" t="s">
        <v>87</v>
      </c>
      <c r="D3" s="332" t="s">
        <v>188</v>
      </c>
      <c r="E3" s="332"/>
      <c r="F3" s="332"/>
      <c r="G3" s="332"/>
      <c r="H3" s="338" t="s">
        <v>189</v>
      </c>
      <c r="I3" s="339" t="s">
        <v>190</v>
      </c>
    </row>
    <row r="4" spans="1:9" ht="23.25" customHeight="1">
      <c r="A4" s="335"/>
      <c r="B4" s="336"/>
      <c r="C4" s="337"/>
      <c r="D4" s="17" t="s">
        <v>133</v>
      </c>
      <c r="E4" s="17" t="s">
        <v>191</v>
      </c>
      <c r="F4" s="17" t="s">
        <v>192</v>
      </c>
      <c r="G4" s="17" t="s">
        <v>193</v>
      </c>
      <c r="H4" s="338"/>
      <c r="I4" s="339"/>
    </row>
    <row r="5" spans="1:9" ht="15">
      <c r="A5" s="18"/>
      <c r="B5" s="19" t="s">
        <v>170</v>
      </c>
      <c r="C5" s="20">
        <f aca="true" t="shared" si="0" ref="C5:I5">SUM(C6)</f>
        <v>1226432</v>
      </c>
      <c r="D5" s="20">
        <f t="shared" si="0"/>
        <v>487232</v>
      </c>
      <c r="E5" s="21">
        <f t="shared" si="0"/>
        <v>484992</v>
      </c>
      <c r="F5" s="21">
        <f t="shared" si="0"/>
        <v>0</v>
      </c>
      <c r="G5" s="21">
        <f t="shared" si="0"/>
        <v>2240</v>
      </c>
      <c r="H5" s="20">
        <f t="shared" si="0"/>
        <v>0</v>
      </c>
      <c r="I5" s="20">
        <f t="shared" si="0"/>
        <v>739200</v>
      </c>
    </row>
    <row r="6" spans="1:9" s="5" customFormat="1" ht="15">
      <c r="A6" s="22">
        <v>1</v>
      </c>
      <c r="B6" s="250" t="s">
        <v>211</v>
      </c>
      <c r="C6" s="24">
        <f aca="true" t="shared" si="1" ref="C6:I6">SUM(C7:C20)</f>
        <v>1226432</v>
      </c>
      <c r="D6" s="24">
        <f t="shared" si="1"/>
        <v>487232</v>
      </c>
      <c r="E6" s="24">
        <f>SUM(E7:E20)</f>
        <v>484992</v>
      </c>
      <c r="F6" s="24">
        <f>SUM(F7:F20)</f>
        <v>0</v>
      </c>
      <c r="G6" s="24">
        <f>SUM(G7:G20)</f>
        <v>2240</v>
      </c>
      <c r="H6" s="24">
        <f>SUM(H7:H20)</f>
        <v>0</v>
      </c>
      <c r="I6" s="24">
        <f t="shared" si="1"/>
        <v>739200</v>
      </c>
    </row>
    <row r="7" spans="1:9" s="6" customFormat="1" ht="15">
      <c r="A7" s="25"/>
      <c r="B7" s="247" t="s">
        <v>200</v>
      </c>
      <c r="C7" s="27">
        <f>D7+H7+I7</f>
        <v>1200120</v>
      </c>
      <c r="D7" s="27">
        <f>SUM(E7:G7)</f>
        <v>460920</v>
      </c>
      <c r="E7" s="264">
        <v>460000</v>
      </c>
      <c r="F7" s="28"/>
      <c r="G7" s="28">
        <v>920</v>
      </c>
      <c r="H7" s="28"/>
      <c r="I7" s="28">
        <v>739200</v>
      </c>
    </row>
    <row r="8" spans="1:9" s="7" customFormat="1" ht="12">
      <c r="A8" s="25"/>
      <c r="B8" s="114" t="s">
        <v>267</v>
      </c>
      <c r="C8" s="27">
        <f aca="true" t="shared" si="2" ref="C8:C20">D8+H8+I8</f>
        <v>120</v>
      </c>
      <c r="D8" s="27">
        <f aca="true" t="shared" si="3" ref="D8:D20">SUM(E8:G8)</f>
        <v>120</v>
      </c>
      <c r="E8" s="29"/>
      <c r="F8" s="29"/>
      <c r="G8" s="29">
        <v>120</v>
      </c>
      <c r="H8" s="29"/>
      <c r="I8" s="29"/>
    </row>
    <row r="9" spans="1:9" s="7" customFormat="1" ht="12">
      <c r="A9" s="25"/>
      <c r="B9" s="114" t="s">
        <v>268</v>
      </c>
      <c r="C9" s="27">
        <f t="shared" si="2"/>
        <v>864</v>
      </c>
      <c r="D9" s="27">
        <f t="shared" si="3"/>
        <v>864</v>
      </c>
      <c r="E9" s="29"/>
      <c r="F9" s="29"/>
      <c r="G9" s="29">
        <v>864</v>
      </c>
      <c r="H9" s="29"/>
      <c r="I9" s="29"/>
    </row>
    <row r="10" spans="1:9" s="8" customFormat="1" ht="15">
      <c r="A10" s="25"/>
      <c r="B10" s="101" t="s">
        <v>272</v>
      </c>
      <c r="C10" s="27">
        <f t="shared" si="2"/>
        <v>30</v>
      </c>
      <c r="D10" s="27">
        <f t="shared" si="3"/>
        <v>30</v>
      </c>
      <c r="E10" s="29"/>
      <c r="F10" s="29"/>
      <c r="G10" s="29">
        <v>30</v>
      </c>
      <c r="H10" s="29"/>
      <c r="I10" s="29"/>
    </row>
    <row r="11" spans="1:9" s="8" customFormat="1" ht="12">
      <c r="A11" s="25"/>
      <c r="B11" s="114" t="s">
        <v>269</v>
      </c>
      <c r="C11" s="27">
        <f t="shared" si="2"/>
        <v>4633</v>
      </c>
      <c r="D11" s="27">
        <f t="shared" si="3"/>
        <v>4633</v>
      </c>
      <c r="E11" s="29">
        <v>4543</v>
      </c>
      <c r="F11" s="29"/>
      <c r="G11" s="29">
        <v>90</v>
      </c>
      <c r="H11" s="29"/>
      <c r="I11" s="29"/>
    </row>
    <row r="12" spans="1:9" s="9" customFormat="1" ht="12">
      <c r="A12" s="25"/>
      <c r="B12" s="114" t="s">
        <v>239</v>
      </c>
      <c r="C12" s="27">
        <f t="shared" si="2"/>
        <v>4737</v>
      </c>
      <c r="D12" s="27">
        <f t="shared" si="3"/>
        <v>4737</v>
      </c>
      <c r="E12" s="29">
        <v>4689</v>
      </c>
      <c r="F12" s="29"/>
      <c r="G12" s="29">
        <v>48</v>
      </c>
      <c r="H12" s="29"/>
      <c r="I12" s="29"/>
    </row>
    <row r="13" spans="1:9" s="7" customFormat="1" ht="12">
      <c r="A13" s="25"/>
      <c r="B13" s="114" t="s">
        <v>271</v>
      </c>
      <c r="C13" s="27">
        <f t="shared" si="2"/>
        <v>4568</v>
      </c>
      <c r="D13" s="27">
        <f t="shared" si="3"/>
        <v>4568</v>
      </c>
      <c r="E13" s="29">
        <v>4400</v>
      </c>
      <c r="F13" s="29"/>
      <c r="G13" s="29">
        <v>168</v>
      </c>
      <c r="H13" s="29"/>
      <c r="I13" s="29"/>
    </row>
    <row r="14" spans="1:9" s="8" customFormat="1" ht="12">
      <c r="A14" s="25"/>
      <c r="B14" s="141" t="s">
        <v>274</v>
      </c>
      <c r="C14" s="27">
        <f t="shared" si="2"/>
        <v>0</v>
      </c>
      <c r="D14" s="27">
        <f t="shared" si="3"/>
        <v>0</v>
      </c>
      <c r="E14" s="29"/>
      <c r="F14" s="29"/>
      <c r="G14" s="29"/>
      <c r="H14" s="29"/>
      <c r="I14" s="29"/>
    </row>
    <row r="15" spans="1:9" s="8" customFormat="1" ht="12">
      <c r="A15" s="25"/>
      <c r="B15" s="141" t="s">
        <v>275</v>
      </c>
      <c r="C15" s="27">
        <f t="shared" si="2"/>
        <v>11360</v>
      </c>
      <c r="D15" s="27">
        <f t="shared" si="3"/>
        <v>11360</v>
      </c>
      <c r="E15" s="29">
        <v>11360</v>
      </c>
      <c r="F15" s="29"/>
      <c r="G15" s="29"/>
      <c r="H15" s="29"/>
      <c r="I15" s="29"/>
    </row>
    <row r="16" spans="1:9" s="7" customFormat="1" ht="12">
      <c r="A16" s="25"/>
      <c r="B16" s="141" t="s">
        <v>234</v>
      </c>
      <c r="C16" s="27">
        <f t="shared" si="2"/>
        <v>0</v>
      </c>
      <c r="D16" s="27">
        <f t="shared" si="3"/>
        <v>0</v>
      </c>
      <c r="E16" s="29"/>
      <c r="F16" s="29"/>
      <c r="G16" s="29"/>
      <c r="H16" s="29"/>
      <c r="I16" s="29"/>
    </row>
    <row r="17" spans="1:9" s="8" customFormat="1" ht="10.5">
      <c r="A17" s="25"/>
      <c r="B17" s="26"/>
      <c r="C17" s="27">
        <f t="shared" si="2"/>
        <v>0</v>
      </c>
      <c r="D17" s="27">
        <f t="shared" si="3"/>
        <v>0</v>
      </c>
      <c r="E17" s="29"/>
      <c r="F17" s="29"/>
      <c r="G17" s="29"/>
      <c r="H17" s="29"/>
      <c r="I17" s="29"/>
    </row>
    <row r="18" spans="1:9" s="9" customFormat="1" ht="10.5">
      <c r="A18" s="25"/>
      <c r="B18" s="26"/>
      <c r="C18" s="27">
        <f t="shared" si="2"/>
        <v>0</v>
      </c>
      <c r="D18" s="27">
        <f t="shared" si="3"/>
        <v>0</v>
      </c>
      <c r="E18" s="29"/>
      <c r="F18" s="29"/>
      <c r="G18" s="29"/>
      <c r="H18" s="29"/>
      <c r="I18" s="29"/>
    </row>
    <row r="19" spans="1:9" s="9" customFormat="1" ht="10.5">
      <c r="A19" s="25"/>
      <c r="B19" s="26"/>
      <c r="C19" s="27">
        <f t="shared" si="2"/>
        <v>0</v>
      </c>
      <c r="D19" s="27">
        <f t="shared" si="3"/>
        <v>0</v>
      </c>
      <c r="E19" s="29"/>
      <c r="F19" s="29"/>
      <c r="G19" s="29"/>
      <c r="H19" s="29"/>
      <c r="I19" s="29"/>
    </row>
    <row r="20" spans="1:9" s="8" customFormat="1" ht="10.5">
      <c r="A20" s="25"/>
      <c r="B20" s="26"/>
      <c r="C20" s="27">
        <f t="shared" si="2"/>
        <v>0</v>
      </c>
      <c r="D20" s="27">
        <f t="shared" si="3"/>
        <v>0</v>
      </c>
      <c r="E20" s="29"/>
      <c r="F20" s="29"/>
      <c r="G20" s="29"/>
      <c r="H20" s="29"/>
      <c r="I20" s="29"/>
    </row>
    <row r="21" spans="1:40" s="10" customFormat="1" ht="12">
      <c r="A21" s="333" t="s">
        <v>194</v>
      </c>
      <c r="B21" s="333"/>
      <c r="C21" s="334"/>
      <c r="D21" s="334"/>
      <c r="E21" s="334"/>
      <c r="F21" s="334"/>
      <c r="G21" s="334"/>
      <c r="H21" s="30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</sheetData>
  <sheetProtection/>
  <mergeCells count="9">
    <mergeCell ref="A1:I1"/>
    <mergeCell ref="A2:B2"/>
    <mergeCell ref="D3:G3"/>
    <mergeCell ref="A21:G21"/>
    <mergeCell ref="A3:A4"/>
    <mergeCell ref="B3:B4"/>
    <mergeCell ref="C3:C4"/>
    <mergeCell ref="H3:H4"/>
    <mergeCell ref="I3:I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30.50390625" style="154" customWidth="1"/>
    <col min="2" max="2" width="12.75390625" style="154" bestFit="1" customWidth="1"/>
    <col min="3" max="3" width="24.25390625" style="154" bestFit="1" customWidth="1"/>
    <col min="4" max="4" width="11.25390625" style="154" bestFit="1" customWidth="1"/>
    <col min="5" max="5" width="24.25390625" style="154" bestFit="1" customWidth="1"/>
    <col min="6" max="6" width="12.625" style="154" bestFit="1" customWidth="1"/>
    <col min="7" max="7" width="9.00390625" style="129" bestFit="1" customWidth="1"/>
    <col min="8" max="16384" width="9.00390625" style="129" customWidth="1"/>
  </cols>
  <sheetData>
    <row r="1" spans="1:6" ht="25.5" customHeight="1">
      <c r="A1" s="274" t="s">
        <v>0</v>
      </c>
      <c r="B1" s="274"/>
      <c r="C1" s="274"/>
      <c r="D1" s="274"/>
      <c r="E1" s="274"/>
      <c r="F1" s="274"/>
    </row>
    <row r="2" spans="1:6" ht="15">
      <c r="A2" s="227" t="s">
        <v>195</v>
      </c>
      <c r="C2" s="129"/>
      <c r="D2" s="154" t="s">
        <v>1</v>
      </c>
      <c r="E2" s="129"/>
      <c r="F2" s="154" t="s">
        <v>2</v>
      </c>
    </row>
    <row r="3" spans="1:6" ht="15" customHeight="1">
      <c r="A3" s="275" t="s">
        <v>3</v>
      </c>
      <c r="B3" s="275"/>
      <c r="C3" s="275" t="s">
        <v>4</v>
      </c>
      <c r="D3" s="275"/>
      <c r="E3" s="275"/>
      <c r="F3" s="275"/>
    </row>
    <row r="4" spans="1:6" ht="15" customHeight="1">
      <c r="A4" s="141" t="s">
        <v>5</v>
      </c>
      <c r="B4" s="228" t="s">
        <v>6</v>
      </c>
      <c r="C4" s="228" t="s">
        <v>7</v>
      </c>
      <c r="D4" s="228" t="s">
        <v>6</v>
      </c>
      <c r="E4" s="228" t="s">
        <v>8</v>
      </c>
      <c r="F4" s="228" t="s">
        <v>6</v>
      </c>
    </row>
    <row r="5" spans="1:6" ht="15" customHeight="1">
      <c r="A5" s="229" t="s">
        <v>9</v>
      </c>
      <c r="B5" s="230">
        <f>B6+B11</f>
        <v>15684762</v>
      </c>
      <c r="C5" s="231" t="s">
        <v>10</v>
      </c>
      <c r="D5" s="232"/>
      <c r="E5" s="233" t="s">
        <v>11</v>
      </c>
      <c r="F5" s="230">
        <f>SUM(F6:F8)</f>
        <v>10861291</v>
      </c>
    </row>
    <row r="6" spans="1:6" ht="15" customHeight="1">
      <c r="A6" s="141" t="s">
        <v>12</v>
      </c>
      <c r="B6" s="234">
        <f>'收入明细表'!C6</f>
        <v>15684762</v>
      </c>
      <c r="C6" s="231" t="s">
        <v>13</v>
      </c>
      <c r="D6" s="232"/>
      <c r="E6" s="231" t="s">
        <v>14</v>
      </c>
      <c r="F6" s="235">
        <f>'支出预算总表'!E6</f>
        <v>10417619</v>
      </c>
    </row>
    <row r="7" spans="1:6" ht="15" customHeight="1">
      <c r="A7" s="141" t="s">
        <v>15</v>
      </c>
      <c r="B7" s="234">
        <f>'收入明细表'!F7</f>
        <v>0</v>
      </c>
      <c r="C7" s="231" t="s">
        <v>16</v>
      </c>
      <c r="D7" s="232"/>
      <c r="E7" s="231" t="s">
        <v>17</v>
      </c>
      <c r="F7" s="234">
        <f>'支出预算总表'!F6</f>
        <v>331672</v>
      </c>
    </row>
    <row r="8" spans="1:6" ht="15" customHeight="1">
      <c r="A8" s="141" t="s">
        <v>18</v>
      </c>
      <c r="B8" s="231">
        <f>'收入明细表'!G7</f>
        <v>0</v>
      </c>
      <c r="C8" s="231" t="s">
        <v>19</v>
      </c>
      <c r="D8" s="232"/>
      <c r="E8" s="231" t="s">
        <v>20</v>
      </c>
      <c r="F8" s="234">
        <f>'支出预算总表'!G6</f>
        <v>112000</v>
      </c>
    </row>
    <row r="9" spans="1:6" ht="15" customHeight="1">
      <c r="A9" s="141" t="s">
        <v>21</v>
      </c>
      <c r="B9" s="231">
        <f>'收入明细表'!H7</f>
        <v>0</v>
      </c>
      <c r="C9" s="231" t="s">
        <v>22</v>
      </c>
      <c r="D9" s="50"/>
      <c r="E9" s="231" t="s">
        <v>23</v>
      </c>
      <c r="F9" s="125">
        <f>'支出预算总表'!H6</f>
        <v>4823471</v>
      </c>
    </row>
    <row r="10" spans="1:6" ht="15" customHeight="1">
      <c r="A10" s="141" t="s">
        <v>24</v>
      </c>
      <c r="B10" s="231">
        <f>'收入明细表'!I7</f>
        <v>0</v>
      </c>
      <c r="C10" s="231" t="s">
        <v>25</v>
      </c>
      <c r="D10" s="50"/>
      <c r="E10" s="231" t="s">
        <v>26</v>
      </c>
      <c r="F10" s="236"/>
    </row>
    <row r="11" spans="1:6" ht="15" customHeight="1">
      <c r="A11" s="141" t="s">
        <v>27</v>
      </c>
      <c r="B11" s="231">
        <f>'收入明细表'!J7</f>
        <v>0</v>
      </c>
      <c r="C11" s="231" t="s">
        <v>28</v>
      </c>
      <c r="D11" s="50"/>
      <c r="E11" s="231" t="s">
        <v>29</v>
      </c>
      <c r="F11" s="236"/>
    </row>
    <row r="12" spans="1:6" ht="15" customHeight="1">
      <c r="A12" s="229" t="s">
        <v>30</v>
      </c>
      <c r="B12" s="233">
        <f>SUM(B13:B14)</f>
        <v>0</v>
      </c>
      <c r="C12" s="231" t="s">
        <v>31</v>
      </c>
      <c r="D12" s="232"/>
      <c r="E12" s="231"/>
      <c r="F12" s="237"/>
    </row>
    <row r="13" spans="1:6" ht="15" customHeight="1">
      <c r="A13" s="141" t="s">
        <v>32</v>
      </c>
      <c r="B13" s="236"/>
      <c r="C13" s="231" t="s">
        <v>33</v>
      </c>
      <c r="D13" s="232"/>
      <c r="E13" s="231"/>
      <c r="F13" s="237"/>
    </row>
    <row r="14" spans="1:6" ht="15" customHeight="1">
      <c r="A14" s="141" t="s">
        <v>34</v>
      </c>
      <c r="B14" s="236"/>
      <c r="C14" s="231" t="s">
        <v>35</v>
      </c>
      <c r="D14" s="232"/>
      <c r="E14" s="141"/>
      <c r="F14" s="237"/>
    </row>
    <row r="15" spans="1:6" ht="15" customHeight="1">
      <c r="A15" s="141" t="s">
        <v>36</v>
      </c>
      <c r="B15" s="231">
        <f>'收入明细表'!K7</f>
        <v>0</v>
      </c>
      <c r="C15" s="231" t="s">
        <v>37</v>
      </c>
      <c r="D15" s="232"/>
      <c r="E15" s="238"/>
      <c r="F15" s="231"/>
    </row>
    <row r="16" spans="1:6" ht="15" customHeight="1">
      <c r="A16" s="141" t="s">
        <v>38</v>
      </c>
      <c r="B16" s="231">
        <f>'收入明细表'!N7+'收入明细表'!L7+'收入明细表'!M7</f>
        <v>0</v>
      </c>
      <c r="C16" s="231" t="s">
        <v>39</v>
      </c>
      <c r="D16" s="232"/>
      <c r="E16" s="231"/>
      <c r="F16" s="231"/>
    </row>
    <row r="17" spans="1:6" ht="15" customHeight="1">
      <c r="A17" s="141"/>
      <c r="B17" s="231"/>
      <c r="C17" s="231" t="s">
        <v>40</v>
      </c>
      <c r="D17" s="232"/>
      <c r="E17" s="231"/>
      <c r="F17" s="231"/>
    </row>
    <row r="18" spans="1:6" ht="15" customHeight="1">
      <c r="A18" s="141"/>
      <c r="B18" s="231"/>
      <c r="C18" s="231" t="s">
        <v>41</v>
      </c>
      <c r="D18" s="232"/>
      <c r="E18" s="231"/>
      <c r="F18" s="231"/>
    </row>
    <row r="19" spans="1:6" ht="15" customHeight="1">
      <c r="A19" s="141"/>
      <c r="B19" s="231"/>
      <c r="C19" s="239" t="s">
        <v>42</v>
      </c>
      <c r="D19" s="240"/>
      <c r="E19" s="231"/>
      <c r="F19" s="231"/>
    </row>
    <row r="20" spans="1:6" ht="15" customHeight="1">
      <c r="A20" s="159" t="s">
        <v>43</v>
      </c>
      <c r="B20" s="110">
        <f>SUM(B5,B12,B15,B16)</f>
        <v>15684762</v>
      </c>
      <c r="C20" s="231" t="s">
        <v>44</v>
      </c>
      <c r="D20" s="232"/>
      <c r="E20" s="241" t="s">
        <v>45</v>
      </c>
      <c r="F20" s="110">
        <f>SUM(F5,F9,F10)</f>
        <v>15684762</v>
      </c>
    </row>
    <row r="21" spans="1:6" ht="15" customHeight="1">
      <c r="A21" s="231" t="s">
        <v>46</v>
      </c>
      <c r="B21" s="231"/>
      <c r="C21" s="231" t="s">
        <v>47</v>
      </c>
      <c r="D21" s="232"/>
      <c r="E21" s="231" t="s">
        <v>48</v>
      </c>
      <c r="F21" s="231"/>
    </row>
    <row r="22" spans="1:6" ht="15" customHeight="1">
      <c r="A22" s="231" t="s">
        <v>49</v>
      </c>
      <c r="B22" s="231"/>
      <c r="C22" s="231" t="s">
        <v>50</v>
      </c>
      <c r="D22" s="232"/>
      <c r="E22" s="231" t="s">
        <v>51</v>
      </c>
      <c r="F22" s="231"/>
    </row>
    <row r="23" spans="1:6" ht="15" customHeight="1">
      <c r="A23" s="231" t="s">
        <v>52</v>
      </c>
      <c r="B23" s="231"/>
      <c r="C23" s="231" t="s">
        <v>53</v>
      </c>
      <c r="D23" s="232"/>
      <c r="E23" s="231" t="s">
        <v>54</v>
      </c>
      <c r="F23" s="231"/>
    </row>
    <row r="24" spans="1:6" ht="15" customHeight="1">
      <c r="A24" s="231" t="s">
        <v>55</v>
      </c>
      <c r="B24" s="231"/>
      <c r="C24" s="231" t="s">
        <v>56</v>
      </c>
      <c r="D24" s="232"/>
      <c r="E24" s="231" t="s">
        <v>57</v>
      </c>
      <c r="F24" s="231"/>
    </row>
    <row r="25" spans="1:6" ht="15" customHeight="1">
      <c r="A25" s="231" t="s">
        <v>58</v>
      </c>
      <c r="B25" s="231"/>
      <c r="C25" s="231" t="s">
        <v>59</v>
      </c>
      <c r="D25" s="232"/>
      <c r="E25" s="231" t="s">
        <v>60</v>
      </c>
      <c r="F25" s="231"/>
    </row>
    <row r="26" spans="1:6" ht="15" customHeight="1">
      <c r="A26" s="231" t="s">
        <v>61</v>
      </c>
      <c r="B26" s="231"/>
      <c r="C26" s="231" t="s">
        <v>62</v>
      </c>
      <c r="D26" s="232"/>
      <c r="E26" s="231" t="s">
        <v>63</v>
      </c>
      <c r="F26" s="231"/>
    </row>
    <row r="27" spans="1:6" ht="15" customHeight="1">
      <c r="A27" s="231" t="s">
        <v>64</v>
      </c>
      <c r="B27" s="231"/>
      <c r="C27" s="231" t="s">
        <v>65</v>
      </c>
      <c r="D27" s="232"/>
      <c r="E27" s="231" t="s">
        <v>66</v>
      </c>
      <c r="F27" s="231"/>
    </row>
    <row r="28" spans="1:6" ht="15" customHeight="1">
      <c r="A28" s="231" t="s">
        <v>67</v>
      </c>
      <c r="B28" s="231"/>
      <c r="C28" s="231" t="s">
        <v>68</v>
      </c>
      <c r="D28" s="242"/>
      <c r="E28" s="231" t="s">
        <v>69</v>
      </c>
      <c r="F28" s="231"/>
    </row>
    <row r="29" spans="1:6" ht="15" customHeight="1">
      <c r="A29" s="231" t="s">
        <v>70</v>
      </c>
      <c r="B29" s="231"/>
      <c r="C29" s="231" t="s">
        <v>71</v>
      </c>
      <c r="D29" s="242"/>
      <c r="E29" s="231" t="s">
        <v>72</v>
      </c>
      <c r="F29" s="231"/>
    </row>
    <row r="30" spans="1:6" ht="15" customHeight="1">
      <c r="A30" s="231" t="s">
        <v>73</v>
      </c>
      <c r="B30" s="231"/>
      <c r="C30" s="231" t="s">
        <v>74</v>
      </c>
      <c r="D30" s="242"/>
      <c r="E30" s="231"/>
      <c r="F30" s="231"/>
    </row>
    <row r="31" spans="1:6" ht="15" customHeight="1">
      <c r="A31" s="141"/>
      <c r="B31" s="231"/>
      <c r="C31" s="231"/>
      <c r="D31" s="242"/>
      <c r="E31" s="231"/>
      <c r="F31" s="231"/>
    </row>
    <row r="32" spans="1:6" ht="15" customHeight="1">
      <c r="A32" s="159" t="s">
        <v>75</v>
      </c>
      <c r="B32" s="110">
        <f>SUM(B20,B21,B22,B23,B24,B25)</f>
        <v>15684762</v>
      </c>
      <c r="C32" s="241" t="s">
        <v>76</v>
      </c>
      <c r="D32" s="241">
        <f>SUM(D5:D31)</f>
        <v>0</v>
      </c>
      <c r="E32" s="241" t="s">
        <v>76</v>
      </c>
      <c r="F32" s="110">
        <f>SUM(F20,F21,F22,F23,F24)</f>
        <v>15684762</v>
      </c>
    </row>
    <row r="33" spans="1:2" ht="15" customHeight="1">
      <c r="A33" s="155"/>
      <c r="B33" s="15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3">
    <mergeCell ref="A1:F1"/>
    <mergeCell ref="A3:B3"/>
    <mergeCell ref="C3:F3"/>
  </mergeCells>
  <printOptions/>
  <pageMargins left="1.1811023622047245" right="0.15748031496062992" top="0.6692913385826772" bottom="0.4724409448818898" header="0.5118110236220472" footer="0.5118110236220472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9.00390625" defaultRowHeight="14.25"/>
  <cols>
    <col min="1" max="1" width="3.875" style="129" customWidth="1"/>
    <col min="2" max="2" width="15.375" style="129" bestFit="1" customWidth="1"/>
    <col min="3" max="4" width="10.125" style="129" customWidth="1"/>
    <col min="5" max="5" width="9.375" style="129" bestFit="1" customWidth="1"/>
    <col min="6" max="12" width="9.00390625" style="129" bestFit="1" customWidth="1"/>
    <col min="13" max="13" width="8.25390625" style="129" customWidth="1"/>
    <col min="14" max="14" width="8.375" style="129" customWidth="1"/>
    <col min="15" max="15" width="9.00390625" style="129" bestFit="1" customWidth="1"/>
    <col min="16" max="16384" width="9.00390625" style="129" customWidth="1"/>
  </cols>
  <sheetData>
    <row r="1" spans="1:14" s="62" customFormat="1" ht="30" customHeight="1">
      <c r="A1" s="276" t="s">
        <v>77</v>
      </c>
      <c r="B1" s="276"/>
      <c r="C1" s="276"/>
      <c r="D1" s="276"/>
      <c r="E1" s="277"/>
      <c r="F1" s="277"/>
      <c r="G1" s="276"/>
      <c r="H1" s="276"/>
      <c r="I1" s="276"/>
      <c r="J1" s="276"/>
      <c r="K1" s="276"/>
      <c r="L1" s="276"/>
      <c r="M1" s="276"/>
      <c r="N1" s="276"/>
    </row>
    <row r="2" spans="1:14" s="62" customFormat="1" ht="30" customHeight="1">
      <c r="A2" s="212" t="str">
        <f>'收支总表'!A2</f>
        <v>填报单位： 策勒县人民政府办公室</v>
      </c>
      <c r="B2" s="212"/>
      <c r="C2" s="212"/>
      <c r="D2" s="213"/>
      <c r="E2" s="214"/>
      <c r="F2" s="214"/>
      <c r="G2" s="213"/>
      <c r="H2" s="213" t="s">
        <v>78</v>
      </c>
      <c r="I2" s="213"/>
      <c r="J2" s="213"/>
      <c r="K2" s="213"/>
      <c r="L2" s="213"/>
      <c r="M2" s="213" t="s">
        <v>2</v>
      </c>
      <c r="N2" s="213"/>
    </row>
    <row r="3" spans="1:14" s="62" customFormat="1" ht="21" customHeight="1">
      <c r="A3" s="278" t="s">
        <v>79</v>
      </c>
      <c r="B3" s="278" t="s">
        <v>80</v>
      </c>
      <c r="C3" s="278" t="s">
        <v>81</v>
      </c>
      <c r="D3" s="278" t="s">
        <v>82</v>
      </c>
      <c r="E3" s="279"/>
      <c r="F3" s="279"/>
      <c r="G3" s="278"/>
      <c r="H3" s="278"/>
      <c r="I3" s="278"/>
      <c r="J3" s="278"/>
      <c r="K3" s="285" t="s">
        <v>83</v>
      </c>
      <c r="L3" s="278" t="s">
        <v>84</v>
      </c>
      <c r="M3" s="278" t="s">
        <v>85</v>
      </c>
      <c r="N3" s="280" t="s">
        <v>86</v>
      </c>
    </row>
    <row r="4" spans="1:14" s="62" customFormat="1" ht="22.5" customHeight="1">
      <c r="A4" s="281"/>
      <c r="B4" s="281"/>
      <c r="C4" s="281"/>
      <c r="D4" s="280" t="s">
        <v>87</v>
      </c>
      <c r="E4" s="283" t="s">
        <v>88</v>
      </c>
      <c r="F4" s="280" t="s">
        <v>89</v>
      </c>
      <c r="G4" s="280"/>
      <c r="H4" s="280"/>
      <c r="I4" s="280"/>
      <c r="J4" s="284" t="s">
        <v>90</v>
      </c>
      <c r="K4" s="286"/>
      <c r="L4" s="281"/>
      <c r="M4" s="281"/>
      <c r="N4" s="280"/>
    </row>
    <row r="5" spans="1:14" s="62" customFormat="1" ht="30" customHeight="1">
      <c r="A5" s="282"/>
      <c r="B5" s="282"/>
      <c r="C5" s="282"/>
      <c r="D5" s="280"/>
      <c r="E5" s="283"/>
      <c r="F5" s="157" t="s">
        <v>91</v>
      </c>
      <c r="G5" s="157" t="s">
        <v>92</v>
      </c>
      <c r="H5" s="157" t="s">
        <v>93</v>
      </c>
      <c r="I5" s="157" t="s">
        <v>94</v>
      </c>
      <c r="J5" s="284"/>
      <c r="K5" s="287"/>
      <c r="L5" s="282"/>
      <c r="M5" s="282"/>
      <c r="N5" s="280"/>
    </row>
    <row r="6" spans="1:14" s="62" customFormat="1" ht="19.5" customHeight="1">
      <c r="A6" s="215"/>
      <c r="B6" s="159" t="s">
        <v>87</v>
      </c>
      <c r="C6" s="216">
        <f aca="true" t="shared" si="0" ref="C6:N6">SUM(C7:C20)</f>
        <v>15684762</v>
      </c>
      <c r="D6" s="216">
        <f t="shared" si="0"/>
        <v>15684762</v>
      </c>
      <c r="E6" s="216">
        <f t="shared" si="0"/>
        <v>15684762</v>
      </c>
      <c r="F6" s="217">
        <f t="shared" si="0"/>
        <v>0</v>
      </c>
      <c r="G6" s="217">
        <f t="shared" si="0"/>
        <v>0</v>
      </c>
      <c r="H6" s="217">
        <f t="shared" si="0"/>
        <v>0</v>
      </c>
      <c r="I6" s="217">
        <f t="shared" si="0"/>
        <v>0</v>
      </c>
      <c r="J6" s="216">
        <f t="shared" si="0"/>
        <v>0</v>
      </c>
      <c r="K6" s="216">
        <f t="shared" si="0"/>
        <v>0</v>
      </c>
      <c r="L6" s="216">
        <f t="shared" si="0"/>
        <v>0</v>
      </c>
      <c r="M6" s="216">
        <f t="shared" si="0"/>
        <v>0</v>
      </c>
      <c r="N6" s="216">
        <f t="shared" si="0"/>
        <v>0</v>
      </c>
    </row>
    <row r="7" spans="1:14" ht="19.5" customHeight="1">
      <c r="A7" s="54">
        <v>1</v>
      </c>
      <c r="B7" s="247" t="s">
        <v>200</v>
      </c>
      <c r="C7" s="218">
        <f aca="true" t="shared" si="1" ref="C7:C20">D7+K7+L7+M7+N7</f>
        <v>15019046</v>
      </c>
      <c r="D7" s="219">
        <f aca="true" t="shared" si="2" ref="D7:D20">E7+J7</f>
        <v>15019046</v>
      </c>
      <c r="E7" s="186">
        <v>15019046</v>
      </c>
      <c r="F7" s="163">
        <f>'收入明细表01'!C23</f>
        <v>0</v>
      </c>
      <c r="G7" s="163">
        <f>'收入明细表01'!C24</f>
        <v>0</v>
      </c>
      <c r="H7" s="192">
        <f>'收入明细表01'!C25</f>
        <v>0</v>
      </c>
      <c r="I7" s="192">
        <f>'收入明细表01'!C27</f>
        <v>0</v>
      </c>
      <c r="J7" s="192">
        <f>'非税收入表01'!H5</f>
        <v>0</v>
      </c>
      <c r="K7" s="192">
        <f>'非税收入表01'!I5</f>
        <v>0</v>
      </c>
      <c r="L7" s="187"/>
      <c r="M7" s="187"/>
      <c r="N7" s="187"/>
    </row>
    <row r="8" spans="1:14" s="62" customFormat="1" ht="19.5" customHeight="1">
      <c r="A8" s="114">
        <v>2</v>
      </c>
      <c r="B8" s="114" t="s">
        <v>267</v>
      </c>
      <c r="C8" s="218">
        <f t="shared" si="1"/>
        <v>6000</v>
      </c>
      <c r="D8" s="219">
        <f t="shared" si="2"/>
        <v>6000</v>
      </c>
      <c r="E8" s="163">
        <v>6000</v>
      </c>
      <c r="F8" s="163"/>
      <c r="G8" s="165"/>
      <c r="H8" s="165"/>
      <c r="I8" s="165"/>
      <c r="J8" s="189">
        <f>SUM(K8:L8)</f>
        <v>0</v>
      </c>
      <c r="K8" s="189"/>
      <c r="L8" s="189"/>
      <c r="M8" s="189"/>
      <c r="N8" s="189"/>
    </row>
    <row r="9" spans="1:14" s="62" customFormat="1" ht="19.5" customHeight="1">
      <c r="A9" s="114">
        <v>3</v>
      </c>
      <c r="B9" s="114" t="s">
        <v>268</v>
      </c>
      <c r="C9" s="218">
        <f t="shared" si="1"/>
        <v>43200</v>
      </c>
      <c r="D9" s="219">
        <f t="shared" si="2"/>
        <v>43200</v>
      </c>
      <c r="E9" s="163">
        <v>43200</v>
      </c>
      <c r="F9" s="163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14">
        <v>4</v>
      </c>
      <c r="B10" s="101" t="s">
        <v>272</v>
      </c>
      <c r="C10" s="218">
        <f t="shared" si="1"/>
        <v>11500</v>
      </c>
      <c r="D10" s="219">
        <f t="shared" si="2"/>
        <v>11500</v>
      </c>
      <c r="E10" s="163">
        <v>11500</v>
      </c>
      <c r="F10" s="163"/>
      <c r="G10" s="189"/>
      <c r="H10" s="189"/>
      <c r="I10" s="189"/>
      <c r="J10" s="189"/>
      <c r="K10" s="189"/>
      <c r="L10" s="189"/>
      <c r="M10" s="189"/>
      <c r="N10" s="189"/>
    </row>
    <row r="11" spans="1:14" s="62" customFormat="1" ht="19.5" customHeight="1">
      <c r="A11" s="114">
        <v>5</v>
      </c>
      <c r="B11" s="114" t="s">
        <v>269</v>
      </c>
      <c r="C11" s="218">
        <f t="shared" si="1"/>
        <v>226551</v>
      </c>
      <c r="D11" s="219">
        <f t="shared" si="2"/>
        <v>226551</v>
      </c>
      <c r="E11" s="163">
        <v>226551</v>
      </c>
      <c r="F11" s="163"/>
      <c r="G11" s="191"/>
      <c r="H11" s="191"/>
      <c r="I11" s="191"/>
      <c r="J11" s="189"/>
      <c r="K11" s="189"/>
      <c r="L11" s="189"/>
      <c r="M11" s="189"/>
      <c r="N11" s="189"/>
    </row>
    <row r="12" spans="1:14" s="62" customFormat="1" ht="19.5" customHeight="1">
      <c r="A12" s="114">
        <v>6</v>
      </c>
      <c r="B12" s="114" t="s">
        <v>239</v>
      </c>
      <c r="C12" s="218">
        <f t="shared" si="1"/>
        <v>33197</v>
      </c>
      <c r="D12" s="219">
        <f t="shared" si="2"/>
        <v>33197</v>
      </c>
      <c r="E12" s="163">
        <v>33197</v>
      </c>
      <c r="F12" s="163"/>
      <c r="G12" s="192"/>
      <c r="H12" s="192"/>
      <c r="I12" s="192"/>
      <c r="J12" s="189"/>
      <c r="K12" s="189"/>
      <c r="L12" s="189"/>
      <c r="M12" s="189"/>
      <c r="N12" s="189"/>
    </row>
    <row r="13" spans="1:14" s="62" customFormat="1" ht="19.5" customHeight="1">
      <c r="A13" s="54">
        <v>7</v>
      </c>
      <c r="B13" s="114" t="s">
        <v>271</v>
      </c>
      <c r="C13" s="218">
        <f t="shared" si="1"/>
        <v>213908</v>
      </c>
      <c r="D13" s="219">
        <f t="shared" si="2"/>
        <v>213908</v>
      </c>
      <c r="E13" s="163">
        <v>213908</v>
      </c>
      <c r="F13" s="163"/>
      <c r="G13" s="189"/>
      <c r="H13" s="189"/>
      <c r="I13" s="192"/>
      <c r="J13" s="189"/>
      <c r="K13" s="189"/>
      <c r="L13" s="189"/>
      <c r="M13" s="189"/>
      <c r="N13" s="189"/>
    </row>
    <row r="14" spans="1:14" s="62" customFormat="1" ht="19.5" customHeight="1">
      <c r="A14" s="140">
        <v>8</v>
      </c>
      <c r="B14" s="141" t="s">
        <v>274</v>
      </c>
      <c r="C14" s="218">
        <f t="shared" si="1"/>
        <v>60000</v>
      </c>
      <c r="D14" s="219">
        <f t="shared" si="2"/>
        <v>60000</v>
      </c>
      <c r="E14" s="163">
        <v>60000</v>
      </c>
      <c r="F14" s="163"/>
      <c r="G14" s="189"/>
      <c r="H14" s="189"/>
      <c r="I14" s="189"/>
      <c r="J14" s="189"/>
      <c r="K14" s="189"/>
      <c r="L14" s="189"/>
      <c r="M14" s="189"/>
      <c r="N14" s="189"/>
    </row>
    <row r="15" spans="1:14" s="62" customFormat="1" ht="19.5" customHeight="1">
      <c r="A15" s="140">
        <v>9</v>
      </c>
      <c r="B15" s="141" t="s">
        <v>275</v>
      </c>
      <c r="C15" s="218">
        <f t="shared" si="1"/>
        <v>61360</v>
      </c>
      <c r="D15" s="219">
        <f t="shared" si="2"/>
        <v>61360</v>
      </c>
      <c r="E15" s="163">
        <v>61360</v>
      </c>
      <c r="F15" s="163"/>
      <c r="G15" s="189"/>
      <c r="H15" s="189"/>
      <c r="I15" s="191"/>
      <c r="J15" s="189"/>
      <c r="K15" s="189"/>
      <c r="L15" s="189"/>
      <c r="M15" s="189"/>
      <c r="N15" s="189"/>
    </row>
    <row r="16" spans="1:14" s="62" customFormat="1" ht="19.5" customHeight="1">
      <c r="A16" s="140">
        <v>10</v>
      </c>
      <c r="B16" s="141" t="s">
        <v>234</v>
      </c>
      <c r="C16" s="218">
        <f t="shared" si="1"/>
        <v>10000</v>
      </c>
      <c r="D16" s="219">
        <f t="shared" si="2"/>
        <v>10000</v>
      </c>
      <c r="E16" s="163">
        <v>10000</v>
      </c>
      <c r="F16" s="163"/>
      <c r="G16" s="189"/>
      <c r="H16" s="189"/>
      <c r="I16" s="189"/>
      <c r="J16" s="189"/>
      <c r="K16" s="189"/>
      <c r="L16" s="189"/>
      <c r="M16" s="189"/>
      <c r="N16" s="189"/>
    </row>
    <row r="17" spans="1:14" s="62" customFormat="1" ht="19.5" customHeight="1">
      <c r="A17" s="190"/>
      <c r="B17" s="220"/>
      <c r="C17" s="218">
        <f t="shared" si="1"/>
        <v>0</v>
      </c>
      <c r="D17" s="219">
        <f t="shared" si="2"/>
        <v>0</v>
      </c>
      <c r="E17" s="163"/>
      <c r="F17" s="163"/>
      <c r="G17" s="191"/>
      <c r="H17" s="191"/>
      <c r="I17" s="191"/>
      <c r="J17" s="189"/>
      <c r="K17" s="189"/>
      <c r="L17" s="189"/>
      <c r="M17" s="189"/>
      <c r="N17" s="189"/>
    </row>
    <row r="18" spans="1:14" s="62" customFormat="1" ht="19.5" customHeight="1">
      <c r="A18" s="190"/>
      <c r="B18" s="222"/>
      <c r="C18" s="223">
        <f t="shared" si="1"/>
        <v>0</v>
      </c>
      <c r="D18" s="224">
        <f t="shared" si="2"/>
        <v>0</v>
      </c>
      <c r="E18" s="163"/>
      <c r="F18" s="169"/>
      <c r="G18" s="225"/>
      <c r="H18" s="225"/>
      <c r="I18" s="225"/>
      <c r="J18" s="226"/>
      <c r="K18" s="226"/>
      <c r="L18" s="226"/>
      <c r="M18" s="226"/>
      <c r="N18" s="226"/>
    </row>
    <row r="19" spans="1:14" s="62" customFormat="1" ht="19.5" customHeight="1">
      <c r="A19" s="190"/>
      <c r="B19" s="220"/>
      <c r="C19" s="218">
        <f t="shared" si="1"/>
        <v>0</v>
      </c>
      <c r="D19" s="219">
        <f t="shared" si="2"/>
        <v>0</v>
      </c>
      <c r="E19" s="163"/>
      <c r="F19" s="163"/>
      <c r="G19" s="191"/>
      <c r="H19" s="191"/>
      <c r="I19" s="191"/>
      <c r="J19" s="189"/>
      <c r="K19" s="189"/>
      <c r="L19" s="189"/>
      <c r="M19" s="189"/>
      <c r="N19" s="189"/>
    </row>
    <row r="20" spans="1:14" s="62" customFormat="1" ht="19.5" customHeight="1">
      <c r="A20" s="190"/>
      <c r="B20" s="221"/>
      <c r="C20" s="218">
        <f t="shared" si="1"/>
        <v>0</v>
      </c>
      <c r="D20" s="219">
        <f t="shared" si="2"/>
        <v>0</v>
      </c>
      <c r="E20" s="163"/>
      <c r="F20" s="163"/>
      <c r="G20" s="166"/>
      <c r="H20" s="166"/>
      <c r="I20" s="166"/>
      <c r="J20" s="166"/>
      <c r="K20" s="166"/>
      <c r="L20" s="166"/>
      <c r="M20" s="166"/>
      <c r="N20" s="166"/>
    </row>
  </sheetData>
  <sheetProtection/>
  <mergeCells count="13">
    <mergeCell ref="L3:L5"/>
    <mergeCell ref="M3:M5"/>
    <mergeCell ref="N3:N5"/>
    <mergeCell ref="A1:N1"/>
    <mergeCell ref="D3:J3"/>
    <mergeCell ref="F4:I4"/>
    <mergeCell ref="A3:A5"/>
    <mergeCell ref="B3:B5"/>
    <mergeCell ref="C3:C5"/>
    <mergeCell ref="D4:D5"/>
    <mergeCell ref="E4:E5"/>
    <mergeCell ref="J4:J5"/>
    <mergeCell ref="K3:K5"/>
  </mergeCells>
  <printOptions/>
  <pageMargins left="0.5905511811023623" right="0.5118110236220472" top="1.062992125984252" bottom="0.7480314960629921" header="0.7480314960629921" footer="0.35433070866141736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"/>
  <sheetViews>
    <sheetView zoomScaleSheetLayoutView="100" zoomScalePageLayoutView="0" workbookViewId="0" topLeftCell="A1">
      <selection activeCell="B16" sqref="B16"/>
    </sheetView>
  </sheetViews>
  <sheetFormatPr defaultColWidth="9.00390625" defaultRowHeight="14.25"/>
  <cols>
    <col min="1" max="1" width="38.00390625" style="194" customWidth="1"/>
    <col min="2" max="2" width="21.875" style="194" customWidth="1"/>
    <col min="3" max="3" width="24.00390625" style="194" customWidth="1"/>
    <col min="4" max="4" width="25.75390625" style="194" customWidth="1"/>
    <col min="5" max="255" width="9.00390625" style="194" customWidth="1"/>
    <col min="256" max="16384" width="9.00390625" style="129" customWidth="1"/>
  </cols>
  <sheetData>
    <row r="1" spans="1:4" s="193" customFormat="1" ht="20.25">
      <c r="A1" s="288" t="s">
        <v>95</v>
      </c>
      <c r="B1" s="288"/>
      <c r="C1" s="288"/>
      <c r="D1" s="288"/>
    </row>
    <row r="2" spans="1:255" s="62" customFormat="1" ht="13.5" customHeight="1">
      <c r="A2" s="195" t="str">
        <f>'收入明细表'!A2</f>
        <v>填报单位： 策勒县人民政府办公室</v>
      </c>
      <c r="D2" s="196" t="s">
        <v>96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</row>
    <row r="3" spans="1:255" s="62" customFormat="1" ht="15" customHeight="1">
      <c r="A3" s="198" t="s">
        <v>97</v>
      </c>
      <c r="B3" s="199" t="s">
        <v>98</v>
      </c>
      <c r="C3" s="200" t="s">
        <v>99</v>
      </c>
      <c r="D3" s="199" t="s">
        <v>100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</row>
    <row r="4" spans="1:255" s="62" customFormat="1" ht="15" customHeight="1">
      <c r="A4" s="201" t="s">
        <v>101</v>
      </c>
      <c r="B4" s="202">
        <f>B5+B22</f>
        <v>0</v>
      </c>
      <c r="C4" s="202">
        <f>C5+C22</f>
        <v>0</v>
      </c>
      <c r="D4" s="203" t="e">
        <f>C4/B4*100%-1</f>
        <v>#DIV/0!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</row>
    <row r="5" spans="1:255" s="62" customFormat="1" ht="15" customHeight="1">
      <c r="A5" s="204" t="s">
        <v>102</v>
      </c>
      <c r="B5" s="204">
        <f>SUM(B6:B21)</f>
        <v>0</v>
      </c>
      <c r="C5" s="204">
        <f>SUM(C6:C21)</f>
        <v>0</v>
      </c>
      <c r="D5" s="205" t="e">
        <f>C5/B5*100%-1</f>
        <v>#DIV/0!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</row>
    <row r="6" spans="1:255" s="62" customFormat="1" ht="15" customHeight="1">
      <c r="A6" s="206" t="s">
        <v>103</v>
      </c>
      <c r="B6" s="206"/>
      <c r="C6" s="206"/>
      <c r="D6" s="20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</row>
    <row r="7" spans="1:255" s="62" customFormat="1" ht="15" customHeight="1">
      <c r="A7" s="206" t="s">
        <v>104</v>
      </c>
      <c r="B7" s="206"/>
      <c r="C7" s="206"/>
      <c r="D7" s="20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</row>
    <row r="8" spans="1:255" s="62" customFormat="1" ht="15" customHeight="1">
      <c r="A8" s="206" t="s">
        <v>105</v>
      </c>
      <c r="B8" s="206"/>
      <c r="C8" s="206"/>
      <c r="D8" s="20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</row>
    <row r="9" spans="1:255" s="62" customFormat="1" ht="15" customHeight="1">
      <c r="A9" s="206" t="s">
        <v>106</v>
      </c>
      <c r="B9" s="206"/>
      <c r="C9" s="206"/>
      <c r="D9" s="20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</row>
    <row r="10" spans="1:255" s="62" customFormat="1" ht="15" customHeight="1">
      <c r="A10" s="206" t="s">
        <v>107</v>
      </c>
      <c r="B10" s="206"/>
      <c r="C10" s="206"/>
      <c r="D10" s="20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</row>
    <row r="11" spans="1:255" s="62" customFormat="1" ht="15" customHeight="1">
      <c r="A11" s="206" t="s">
        <v>108</v>
      </c>
      <c r="B11" s="206"/>
      <c r="C11" s="206"/>
      <c r="D11" s="20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</row>
    <row r="12" spans="1:255" s="62" customFormat="1" ht="15" customHeight="1">
      <c r="A12" s="206" t="s">
        <v>109</v>
      </c>
      <c r="B12" s="206"/>
      <c r="C12" s="206"/>
      <c r="D12" s="20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</row>
    <row r="13" spans="1:255" s="62" customFormat="1" ht="15" customHeight="1">
      <c r="A13" s="206" t="s">
        <v>110</v>
      </c>
      <c r="B13" s="206"/>
      <c r="C13" s="206"/>
      <c r="D13" s="20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</row>
    <row r="14" spans="1:255" s="62" customFormat="1" ht="15" customHeight="1">
      <c r="A14" s="206" t="s">
        <v>111</v>
      </c>
      <c r="B14" s="206"/>
      <c r="C14" s="206"/>
      <c r="D14" s="20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</row>
    <row r="15" spans="1:255" s="62" customFormat="1" ht="15" customHeight="1">
      <c r="A15" s="206" t="s">
        <v>112</v>
      </c>
      <c r="B15" s="206"/>
      <c r="C15" s="206"/>
      <c r="D15" s="20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</row>
    <row r="16" spans="1:255" s="62" customFormat="1" ht="15" customHeight="1">
      <c r="A16" s="206" t="s">
        <v>113</v>
      </c>
      <c r="B16" s="206"/>
      <c r="C16" s="206"/>
      <c r="D16" s="20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</row>
    <row r="17" spans="1:255" s="62" customFormat="1" ht="15" customHeight="1">
      <c r="A17" s="206" t="s">
        <v>114</v>
      </c>
      <c r="B17" s="206"/>
      <c r="C17" s="206"/>
      <c r="D17" s="20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</row>
    <row r="18" spans="1:255" s="62" customFormat="1" ht="15" customHeight="1">
      <c r="A18" s="206" t="s">
        <v>115</v>
      </c>
      <c r="B18" s="206"/>
      <c r="C18" s="206"/>
      <c r="D18" s="20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</row>
    <row r="19" spans="1:255" s="62" customFormat="1" ht="15" customHeight="1">
      <c r="A19" s="206" t="s">
        <v>116</v>
      </c>
      <c r="B19" s="206"/>
      <c r="C19" s="206"/>
      <c r="D19" s="20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</row>
    <row r="20" spans="1:255" s="62" customFormat="1" ht="15" customHeight="1">
      <c r="A20" s="206" t="s">
        <v>117</v>
      </c>
      <c r="C20" s="206"/>
      <c r="D20" s="20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</row>
    <row r="21" spans="1:255" s="62" customFormat="1" ht="15" customHeight="1">
      <c r="A21" s="206" t="s">
        <v>118</v>
      </c>
      <c r="B21" s="206"/>
      <c r="C21" s="206"/>
      <c r="D21" s="20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</row>
    <row r="22" spans="1:255" s="62" customFormat="1" ht="15" customHeight="1">
      <c r="A22" s="208" t="s">
        <v>119</v>
      </c>
      <c r="B22" s="208">
        <f>B23+B24+B25+B26+B27+B31</f>
        <v>0</v>
      </c>
      <c r="C22" s="208">
        <f>C23+C24+C25+C26+C27+C31</f>
        <v>0</v>
      </c>
      <c r="D22" s="209" t="e">
        <f>C22/B22*100%-1</f>
        <v>#DIV/0!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</row>
    <row r="23" spans="1:4" ht="15" customHeight="1">
      <c r="A23" s="206" t="s">
        <v>120</v>
      </c>
      <c r="B23" s="210"/>
      <c r="C23" s="211">
        <f>'非税收入表01'!D5</f>
        <v>0</v>
      </c>
      <c r="D23" s="207" t="e">
        <f>C23/B23*100%-1</f>
        <v>#DIV/0!</v>
      </c>
    </row>
    <row r="24" spans="1:4" ht="15" customHeight="1">
      <c r="A24" s="206" t="s">
        <v>121</v>
      </c>
      <c r="B24" s="210"/>
      <c r="C24" s="211">
        <f>'非税收入表01'!E5</f>
        <v>0</v>
      </c>
      <c r="D24" s="207" t="e">
        <f>C24/B24*100%-1</f>
        <v>#DIV/0!</v>
      </c>
    </row>
    <row r="25" spans="1:4" ht="15" customHeight="1">
      <c r="A25" s="206" t="s">
        <v>122</v>
      </c>
      <c r="B25" s="210"/>
      <c r="C25" s="211">
        <f>'非税收入表01'!F5</f>
        <v>0</v>
      </c>
      <c r="D25" s="207" t="e">
        <f>C25/B25*100%-1</f>
        <v>#DIV/0!</v>
      </c>
    </row>
    <row r="26" spans="1:4" ht="15" customHeight="1">
      <c r="A26" s="206" t="s">
        <v>123</v>
      </c>
      <c r="B26" s="210"/>
      <c r="C26" s="211"/>
      <c r="D26" s="207">
        <v>0</v>
      </c>
    </row>
    <row r="27" spans="1:4" ht="15" customHeight="1">
      <c r="A27" s="206" t="s">
        <v>124</v>
      </c>
      <c r="B27" s="210"/>
      <c r="C27" s="211">
        <f>'非税收入表01'!G5</f>
        <v>0</v>
      </c>
      <c r="D27" s="207" t="e">
        <f>C27/B27*100%-1</f>
        <v>#DIV/0!</v>
      </c>
    </row>
    <row r="28" spans="1:4" ht="15" customHeight="1">
      <c r="A28" s="206" t="s">
        <v>125</v>
      </c>
      <c r="B28" s="210"/>
      <c r="C28" s="211"/>
      <c r="D28" s="207" t="e">
        <f>C28/B28*100%-1</f>
        <v>#DIV/0!</v>
      </c>
    </row>
    <row r="29" spans="1:4" ht="15" customHeight="1">
      <c r="A29" s="206" t="s">
        <v>126</v>
      </c>
      <c r="B29" s="210"/>
      <c r="C29" s="211"/>
      <c r="D29" s="207" t="e">
        <f>C29/B29*100%-1</f>
        <v>#DIV/0!</v>
      </c>
    </row>
    <row r="30" spans="1:4" ht="15" customHeight="1">
      <c r="A30" s="206" t="s">
        <v>127</v>
      </c>
      <c r="B30" s="210"/>
      <c r="C30" s="211"/>
      <c r="D30" s="207" t="e">
        <f>C30/B30*100%-1</f>
        <v>#DIV/0!</v>
      </c>
    </row>
    <row r="31" spans="1:4" ht="15" customHeight="1">
      <c r="A31" s="206" t="s">
        <v>128</v>
      </c>
      <c r="B31" s="210"/>
      <c r="C31" s="211"/>
      <c r="D31" s="207">
        <v>0</v>
      </c>
    </row>
    <row r="32" ht="19.5" customHeight="1"/>
    <row r="33" ht="19.5" customHeight="1"/>
    <row r="34" ht="19.5" customHeight="1"/>
    <row r="35" ht="19.5" customHeight="1"/>
  </sheetData>
  <sheetProtection password="CF66" sheet="1" objects="1" scenarios="1"/>
  <mergeCells count="1">
    <mergeCell ref="A1:D1"/>
  </mergeCells>
  <printOptions/>
  <pageMargins left="1.4166666666666667" right="0.75" top="0.7479166666666667" bottom="0.747916666666666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1">
      <selection activeCell="B7" sqref="B7"/>
    </sheetView>
  </sheetViews>
  <sheetFormatPr defaultColWidth="9.00390625" defaultRowHeight="14.25"/>
  <cols>
    <col min="1" max="1" width="3.875" style="1" customWidth="1"/>
    <col min="2" max="2" width="16.75390625" style="1" bestFit="1" customWidth="1"/>
    <col min="3" max="3" width="16.375" style="0" customWidth="1"/>
    <col min="4" max="5" width="13.125" style="0" bestFit="1" customWidth="1"/>
    <col min="6" max="6" width="13.00390625" style="0" customWidth="1"/>
    <col min="7" max="7" width="15.125" style="0" customWidth="1"/>
    <col min="8" max="8" width="12.75390625" style="0" customWidth="1"/>
    <col min="9" max="9" width="15.125" style="0" customWidth="1"/>
  </cols>
  <sheetData>
    <row r="1" spans="1:9" s="62" customFormat="1" ht="30" customHeight="1">
      <c r="A1" s="274" t="s">
        <v>129</v>
      </c>
      <c r="B1" s="274"/>
      <c r="C1" s="274"/>
      <c r="D1" s="274"/>
      <c r="E1" s="274"/>
      <c r="F1" s="274"/>
      <c r="G1" s="274"/>
      <c r="H1" s="274"/>
      <c r="I1" s="274"/>
    </row>
    <row r="2" spans="1:9" s="62" customFormat="1" ht="24" customHeight="1">
      <c r="A2" s="289" t="str">
        <f>'收入明细表01'!A2</f>
        <v>填报单位： 策勒县人民政府办公室</v>
      </c>
      <c r="B2" s="289"/>
      <c r="C2" s="289"/>
      <c r="D2" s="155"/>
      <c r="E2" s="155"/>
      <c r="F2" s="155"/>
      <c r="G2" s="155"/>
      <c r="H2" s="155"/>
      <c r="I2" s="155" t="s">
        <v>2</v>
      </c>
    </row>
    <row r="3" spans="1:9" s="62" customFormat="1" ht="21" customHeight="1">
      <c r="A3" s="172" t="s">
        <v>130</v>
      </c>
      <c r="B3" s="179" t="s">
        <v>80</v>
      </c>
      <c r="C3" s="180" t="s">
        <v>131</v>
      </c>
      <c r="D3" s="180" t="s">
        <v>91</v>
      </c>
      <c r="E3" s="180" t="s">
        <v>92</v>
      </c>
      <c r="F3" s="180" t="s">
        <v>93</v>
      </c>
      <c r="G3" s="180" t="s">
        <v>94</v>
      </c>
      <c r="H3" s="180" t="s">
        <v>90</v>
      </c>
      <c r="I3" s="180" t="s">
        <v>132</v>
      </c>
    </row>
    <row r="4" spans="1:9" s="62" customFormat="1" ht="21" customHeight="1">
      <c r="A4" s="181"/>
      <c r="B4" s="182" t="s">
        <v>133</v>
      </c>
      <c r="C4" s="183">
        <f aca="true" t="shared" si="0" ref="C4:I4">SUM(C5:C18)</f>
        <v>0</v>
      </c>
      <c r="D4" s="183">
        <f t="shared" si="0"/>
        <v>0</v>
      </c>
      <c r="E4" s="183">
        <f t="shared" si="0"/>
        <v>0</v>
      </c>
      <c r="F4" s="183">
        <f t="shared" si="0"/>
        <v>0</v>
      </c>
      <c r="G4" s="183">
        <f t="shared" si="0"/>
        <v>0</v>
      </c>
      <c r="H4" s="183">
        <f t="shared" si="0"/>
        <v>0</v>
      </c>
      <c r="I4" s="183">
        <f t="shared" si="0"/>
        <v>0</v>
      </c>
    </row>
    <row r="5" spans="1:9" s="178" customFormat="1" ht="21" customHeight="1">
      <c r="A5" s="184"/>
      <c r="B5" s="185"/>
      <c r="C5" s="183">
        <f>SUM(D5:I5)</f>
        <v>0</v>
      </c>
      <c r="D5" s="186"/>
      <c r="E5" s="186"/>
      <c r="F5" s="187"/>
      <c r="G5" s="187"/>
      <c r="H5" s="187"/>
      <c r="I5" s="187"/>
    </row>
    <row r="6" spans="1:9" s="62" customFormat="1" ht="21" customHeight="1">
      <c r="A6" s="188"/>
      <c r="B6" s="166"/>
      <c r="C6" s="183">
        <f aca="true" t="shared" si="1" ref="C6:C18">SUM(D6:I6)</f>
        <v>0</v>
      </c>
      <c r="D6" s="189"/>
      <c r="E6" s="189"/>
      <c r="F6" s="189"/>
      <c r="G6" s="189"/>
      <c r="H6" s="189"/>
      <c r="I6" s="192"/>
    </row>
    <row r="7" spans="1:9" s="62" customFormat="1" ht="21" customHeight="1">
      <c r="A7" s="188"/>
      <c r="B7" s="190"/>
      <c r="C7" s="183">
        <f t="shared" si="1"/>
        <v>0</v>
      </c>
      <c r="D7" s="191"/>
      <c r="E7" s="191"/>
      <c r="F7" s="191"/>
      <c r="G7" s="191"/>
      <c r="H7" s="191"/>
      <c r="I7" s="192"/>
    </row>
    <row r="8" spans="1:9" s="62" customFormat="1" ht="21" customHeight="1">
      <c r="A8" s="188"/>
      <c r="B8" s="166"/>
      <c r="C8" s="183">
        <f t="shared" si="1"/>
        <v>0</v>
      </c>
      <c r="D8" s="191"/>
      <c r="E8" s="191"/>
      <c r="F8" s="191"/>
      <c r="G8" s="191"/>
      <c r="H8" s="191"/>
      <c r="I8" s="192"/>
    </row>
    <row r="9" spans="1:9" s="62" customFormat="1" ht="21" customHeight="1">
      <c r="A9" s="188"/>
      <c r="B9" s="141"/>
      <c r="C9" s="183">
        <f t="shared" si="1"/>
        <v>0</v>
      </c>
      <c r="D9" s="165"/>
      <c r="E9" s="165"/>
      <c r="F9" s="165"/>
      <c r="G9" s="165"/>
      <c r="H9" s="189"/>
      <c r="I9" s="189"/>
    </row>
    <row r="10" spans="1:9" s="62" customFormat="1" ht="21" customHeight="1">
      <c r="A10" s="188"/>
      <c r="B10" s="141"/>
      <c r="C10" s="183">
        <f t="shared" si="1"/>
        <v>0</v>
      </c>
      <c r="D10" s="189"/>
      <c r="E10" s="189"/>
      <c r="F10" s="165"/>
      <c r="G10" s="165"/>
      <c r="H10" s="189"/>
      <c r="I10" s="189"/>
    </row>
    <row r="11" spans="1:9" s="62" customFormat="1" ht="21" customHeight="1">
      <c r="A11" s="188"/>
      <c r="B11" s="141"/>
      <c r="C11" s="183">
        <f t="shared" si="1"/>
        <v>0</v>
      </c>
      <c r="D11" s="165"/>
      <c r="E11" s="165"/>
      <c r="F11" s="165"/>
      <c r="G11" s="165"/>
      <c r="H11" s="189"/>
      <c r="I11" s="189"/>
    </row>
    <row r="12" spans="1:9" s="62" customFormat="1" ht="21" customHeight="1">
      <c r="A12" s="188"/>
      <c r="B12" s="141"/>
      <c r="C12" s="183">
        <f t="shared" si="1"/>
        <v>0</v>
      </c>
      <c r="D12" s="189"/>
      <c r="E12" s="189"/>
      <c r="F12" s="189"/>
      <c r="G12" s="189"/>
      <c r="H12" s="189"/>
      <c r="I12" s="189"/>
    </row>
    <row r="13" spans="1:9" s="62" customFormat="1" ht="21" customHeight="1">
      <c r="A13" s="188"/>
      <c r="B13" s="141"/>
      <c r="C13" s="183">
        <f t="shared" si="1"/>
        <v>0</v>
      </c>
      <c r="D13" s="165"/>
      <c r="E13" s="165"/>
      <c r="F13" s="165"/>
      <c r="G13" s="165"/>
      <c r="H13" s="189"/>
      <c r="I13" s="189"/>
    </row>
    <row r="14" spans="1:9" s="62" customFormat="1" ht="21" customHeight="1">
      <c r="A14" s="188"/>
      <c r="B14" s="166"/>
      <c r="C14" s="183">
        <f t="shared" si="1"/>
        <v>0</v>
      </c>
      <c r="D14" s="189"/>
      <c r="E14" s="189"/>
      <c r="F14" s="189"/>
      <c r="G14" s="189"/>
      <c r="H14" s="189"/>
      <c r="I14" s="189"/>
    </row>
    <row r="15" spans="1:9" s="62" customFormat="1" ht="21" customHeight="1">
      <c r="A15" s="188"/>
      <c r="B15" s="141"/>
      <c r="C15" s="183">
        <f t="shared" si="1"/>
        <v>0</v>
      </c>
      <c r="D15" s="192"/>
      <c r="E15" s="192"/>
      <c r="F15" s="192"/>
      <c r="G15" s="192"/>
      <c r="H15" s="189"/>
      <c r="I15" s="189"/>
    </row>
    <row r="16" spans="1:9" s="62" customFormat="1" ht="21" customHeight="1">
      <c r="A16" s="188"/>
      <c r="B16" s="141"/>
      <c r="C16" s="183">
        <f t="shared" si="1"/>
        <v>0</v>
      </c>
      <c r="D16" s="189"/>
      <c r="E16" s="189"/>
      <c r="F16" s="189"/>
      <c r="G16" s="192"/>
      <c r="H16" s="189"/>
      <c r="I16" s="189"/>
    </row>
    <row r="17" spans="1:9" s="62" customFormat="1" ht="21" customHeight="1">
      <c r="A17" s="188"/>
      <c r="B17" s="141"/>
      <c r="C17" s="183">
        <f t="shared" si="1"/>
        <v>0</v>
      </c>
      <c r="D17" s="189"/>
      <c r="E17" s="189"/>
      <c r="F17" s="189"/>
      <c r="G17" s="191"/>
      <c r="H17" s="189"/>
      <c r="I17" s="189"/>
    </row>
    <row r="18" spans="1:9" s="62" customFormat="1" ht="21" customHeight="1">
      <c r="A18" s="188"/>
      <c r="B18" s="141"/>
      <c r="C18" s="183">
        <f t="shared" si="1"/>
        <v>0</v>
      </c>
      <c r="D18" s="189"/>
      <c r="E18" s="189"/>
      <c r="F18" s="189"/>
      <c r="G18" s="189"/>
      <c r="H18" s="189"/>
      <c r="I18" s="189"/>
    </row>
  </sheetData>
  <sheetProtection password="CF66" sheet="1" objects="1" scenarios="1"/>
  <mergeCells count="2">
    <mergeCell ref="A1:I1"/>
    <mergeCell ref="A2:C2"/>
  </mergeCells>
  <printOptions/>
  <pageMargins left="0.8659722222222223" right="0.75" top="0.5895833333333333" bottom="0.42986111111111114" header="0.36944444444444446" footer="0.1798611111111111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4.25"/>
  <cols>
    <col min="1" max="1" width="3.625" style="154" customWidth="1"/>
    <col min="2" max="2" width="16.75390625" style="2" bestFit="1" customWidth="1"/>
    <col min="3" max="3" width="15.125" style="154" customWidth="1"/>
    <col min="4" max="4" width="15.50390625" style="154" customWidth="1"/>
    <col min="5" max="5" width="14.75390625" style="154" customWidth="1"/>
    <col min="6" max="6" width="15.625" style="154" customWidth="1"/>
    <col min="7" max="7" width="13.875" style="154" customWidth="1"/>
    <col min="8" max="8" width="14.875" style="154" customWidth="1"/>
    <col min="9" max="9" width="7.50390625" style="154" bestFit="1" customWidth="1"/>
    <col min="10" max="10" width="5.25390625" style="154" customWidth="1"/>
    <col min="11" max="254" width="9.00390625" style="154" customWidth="1"/>
    <col min="255" max="255" width="9.00390625" style="129" bestFit="1" customWidth="1"/>
    <col min="256" max="16384" width="9.00390625" style="129" customWidth="1"/>
  </cols>
  <sheetData>
    <row r="1" spans="1:254" s="62" customFormat="1" ht="15">
      <c r="A1" s="155"/>
      <c r="B1" s="156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</row>
    <row r="2" spans="1:254" s="62" customFormat="1" ht="20.25" customHeight="1">
      <c r="A2" s="274" t="s">
        <v>134</v>
      </c>
      <c r="B2" s="274"/>
      <c r="C2" s="274"/>
      <c r="D2" s="274"/>
      <c r="E2" s="274"/>
      <c r="F2" s="274"/>
      <c r="G2" s="274"/>
      <c r="H2" s="274"/>
      <c r="I2" s="274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</row>
    <row r="3" spans="1:254" s="62" customFormat="1" ht="15">
      <c r="A3" s="155"/>
      <c r="B3" s="290" t="str">
        <f>'非税收入表01'!A2</f>
        <v>填报单位： 策勒县人民政府办公室</v>
      </c>
      <c r="C3" s="290"/>
      <c r="D3" s="155"/>
      <c r="E3" s="155" t="s">
        <v>135</v>
      </c>
      <c r="F3" s="155"/>
      <c r="G3" s="155"/>
      <c r="H3" s="155" t="s">
        <v>2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</row>
    <row r="4" spans="1:9" s="151" customFormat="1" ht="19.5" customHeight="1">
      <c r="A4" s="280" t="s">
        <v>79</v>
      </c>
      <c r="B4" s="280" t="s">
        <v>136</v>
      </c>
      <c r="C4" s="280" t="s">
        <v>137</v>
      </c>
      <c r="D4" s="280" t="s">
        <v>138</v>
      </c>
      <c r="E4" s="280"/>
      <c r="F4" s="280"/>
      <c r="G4" s="280" t="s">
        <v>139</v>
      </c>
      <c r="H4" s="280" t="s">
        <v>140</v>
      </c>
      <c r="I4" s="278" t="s">
        <v>141</v>
      </c>
    </row>
    <row r="5" spans="1:9" s="151" customFormat="1" ht="25.5" customHeight="1">
      <c r="A5" s="280"/>
      <c r="B5" s="280"/>
      <c r="C5" s="280"/>
      <c r="D5" s="157" t="s">
        <v>133</v>
      </c>
      <c r="E5" s="157" t="s">
        <v>142</v>
      </c>
      <c r="F5" s="157" t="s">
        <v>143</v>
      </c>
      <c r="G5" s="291"/>
      <c r="H5" s="280"/>
      <c r="I5" s="282"/>
    </row>
    <row r="6" spans="1:254" s="62" customFormat="1" ht="21" customHeight="1">
      <c r="A6" s="158"/>
      <c r="B6" s="159" t="s">
        <v>87</v>
      </c>
      <c r="C6" s="160">
        <f aca="true" t="shared" si="0" ref="C6:H6">SUM(C7:C21)</f>
        <v>15684762</v>
      </c>
      <c r="D6" s="160">
        <f t="shared" si="0"/>
        <v>10749291</v>
      </c>
      <c r="E6" s="160">
        <f t="shared" si="0"/>
        <v>10417619</v>
      </c>
      <c r="F6" s="160">
        <f t="shared" si="0"/>
        <v>331672</v>
      </c>
      <c r="G6" s="160">
        <f t="shared" si="0"/>
        <v>112000</v>
      </c>
      <c r="H6" s="160">
        <f t="shared" si="0"/>
        <v>4823471</v>
      </c>
      <c r="I6" s="173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</row>
    <row r="7" spans="1:256" s="152" customFormat="1" ht="21" customHeight="1">
      <c r="A7" s="54">
        <v>1</v>
      </c>
      <c r="B7" s="247" t="s">
        <v>200</v>
      </c>
      <c r="C7" s="161">
        <f aca="true" t="shared" si="1" ref="C7:C12">D7+G7+H7</f>
        <v>15019046</v>
      </c>
      <c r="D7" s="162">
        <f>SUM(E7:F7)</f>
        <v>10749291</v>
      </c>
      <c r="E7" s="163">
        <f>'附表1人员支出'!D7</f>
        <v>10417619</v>
      </c>
      <c r="F7" s="163">
        <f>'附表1人员支出'!J7</f>
        <v>331672</v>
      </c>
      <c r="G7" s="163">
        <f>'附表2公用支出'!C6</f>
        <v>46000</v>
      </c>
      <c r="H7" s="163">
        <f>'附表3项目支出表'!D5</f>
        <v>4223755</v>
      </c>
      <c r="I7" s="163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4" s="62" customFormat="1" ht="21" customHeight="1">
      <c r="A8" s="114">
        <v>2</v>
      </c>
      <c r="B8" s="114" t="s">
        <v>267</v>
      </c>
      <c r="C8" s="161">
        <f t="shared" si="1"/>
        <v>6000</v>
      </c>
      <c r="D8" s="162">
        <f>SUM(E8:F8)</f>
        <v>0</v>
      </c>
      <c r="E8" s="163"/>
      <c r="F8" s="163"/>
      <c r="G8" s="163">
        <f>'附表2公用支出'!C7</f>
        <v>6000</v>
      </c>
      <c r="H8" s="164"/>
      <c r="I8" s="141">
        <v>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</row>
    <row r="9" spans="1:254" s="62" customFormat="1" ht="21" customHeight="1">
      <c r="A9" s="114">
        <v>3</v>
      </c>
      <c r="B9" s="114" t="s">
        <v>268</v>
      </c>
      <c r="C9" s="161">
        <f t="shared" si="1"/>
        <v>43200</v>
      </c>
      <c r="D9" s="162">
        <f>SUM(E9:F9)</f>
        <v>0</v>
      </c>
      <c r="E9" s="163"/>
      <c r="F9" s="163"/>
      <c r="G9" s="163">
        <f>'附表2公用支出'!C8</f>
        <v>43200</v>
      </c>
      <c r="H9" s="165"/>
      <c r="I9" s="141">
        <v>0</v>
      </c>
      <c r="J9" s="175"/>
      <c r="K9" s="175"/>
      <c r="L9" s="175"/>
      <c r="M9" s="175"/>
      <c r="N9" s="17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</row>
    <row r="10" spans="1:9" s="153" customFormat="1" ht="21" customHeight="1">
      <c r="A10" s="114">
        <v>4</v>
      </c>
      <c r="B10" s="101" t="s">
        <v>272</v>
      </c>
      <c r="C10" s="161">
        <f t="shared" si="1"/>
        <v>11500</v>
      </c>
      <c r="D10" s="162">
        <f>SUM(E10:F10)</f>
        <v>0</v>
      </c>
      <c r="E10" s="163"/>
      <c r="F10" s="163"/>
      <c r="G10" s="163">
        <f>'附表2公用支出'!C9</f>
        <v>1500</v>
      </c>
      <c r="H10" s="163">
        <f>'附表3项目支出表'!D22</f>
        <v>10000</v>
      </c>
      <c r="I10" s="176"/>
    </row>
    <row r="11" spans="1:254" s="62" customFormat="1" ht="21" customHeight="1">
      <c r="A11" s="114">
        <v>5</v>
      </c>
      <c r="B11" s="114" t="s">
        <v>269</v>
      </c>
      <c r="C11" s="161">
        <f t="shared" si="1"/>
        <v>226551</v>
      </c>
      <c r="D11" s="162">
        <f>SUM(E11:F11)</f>
        <v>0</v>
      </c>
      <c r="E11" s="163"/>
      <c r="F11" s="163"/>
      <c r="G11" s="163">
        <f>'附表2公用支出'!C10</f>
        <v>4500</v>
      </c>
      <c r="H11" s="163">
        <f>'附表3项目支出表'!D35</f>
        <v>222051</v>
      </c>
      <c r="I11" s="176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</row>
    <row r="12" spans="1:254" s="62" customFormat="1" ht="21" customHeight="1">
      <c r="A12" s="114">
        <v>6</v>
      </c>
      <c r="B12" s="114" t="s">
        <v>270</v>
      </c>
      <c r="C12" s="161">
        <f t="shared" si="1"/>
        <v>33197</v>
      </c>
      <c r="D12" s="162">
        <f aca="true" t="shared" si="2" ref="D12:D21">SUM(E12:F12)</f>
        <v>0</v>
      </c>
      <c r="E12" s="163"/>
      <c r="F12" s="163"/>
      <c r="G12" s="163">
        <f>'附表2公用支出'!C11</f>
        <v>2400</v>
      </c>
      <c r="H12" s="167">
        <f>'附表3项目支出表'!D26</f>
        <v>30797</v>
      </c>
      <c r="I12" s="176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</row>
    <row r="13" spans="1:254" s="62" customFormat="1" ht="21" customHeight="1">
      <c r="A13" s="54">
        <v>7</v>
      </c>
      <c r="B13" s="114" t="s">
        <v>271</v>
      </c>
      <c r="C13" s="161">
        <f aca="true" t="shared" si="3" ref="C13:C21">D13+G13+H13</f>
        <v>213908</v>
      </c>
      <c r="D13" s="162">
        <f t="shared" si="2"/>
        <v>0</v>
      </c>
      <c r="E13" s="163"/>
      <c r="F13" s="163"/>
      <c r="G13" s="163">
        <f>'附表2公用支出'!C12</f>
        <v>8400</v>
      </c>
      <c r="H13" s="167">
        <f>'附表3项目支出表'!D30</f>
        <v>205508</v>
      </c>
      <c r="I13" s="176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</row>
    <row r="14" spans="1:254" s="62" customFormat="1" ht="21" customHeight="1">
      <c r="A14" s="140">
        <v>8</v>
      </c>
      <c r="B14" s="141" t="s">
        <v>274</v>
      </c>
      <c r="C14" s="161">
        <f t="shared" si="3"/>
        <v>60000</v>
      </c>
      <c r="D14" s="162">
        <f t="shared" si="2"/>
        <v>0</v>
      </c>
      <c r="E14" s="163"/>
      <c r="F14" s="163"/>
      <c r="G14" s="163">
        <f>'附表2公用支出'!C13</f>
        <v>0</v>
      </c>
      <c r="H14" s="167">
        <f>'附表3项目支出表'!D19</f>
        <v>60000</v>
      </c>
      <c r="I14" s="176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</row>
    <row r="15" spans="1:254" s="62" customFormat="1" ht="21" customHeight="1">
      <c r="A15" s="140">
        <v>9</v>
      </c>
      <c r="B15" s="141" t="s">
        <v>275</v>
      </c>
      <c r="C15" s="161">
        <f t="shared" si="3"/>
        <v>61360</v>
      </c>
      <c r="D15" s="162">
        <f t="shared" si="2"/>
        <v>0</v>
      </c>
      <c r="E15" s="163"/>
      <c r="F15" s="163"/>
      <c r="G15" s="163">
        <f>'附表2公用支出'!C14</f>
        <v>0</v>
      </c>
      <c r="H15" s="167">
        <f>'附表3项目支出表'!D41</f>
        <v>61360</v>
      </c>
      <c r="I15" s="176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</row>
    <row r="16" spans="1:254" s="62" customFormat="1" ht="21" customHeight="1">
      <c r="A16" s="140">
        <v>10</v>
      </c>
      <c r="B16" s="141" t="s">
        <v>234</v>
      </c>
      <c r="C16" s="161">
        <f t="shared" si="3"/>
        <v>10000</v>
      </c>
      <c r="D16" s="162">
        <f t="shared" si="2"/>
        <v>0</v>
      </c>
      <c r="E16" s="163"/>
      <c r="F16" s="163"/>
      <c r="G16" s="163">
        <f>'附表2公用支出'!C15</f>
        <v>0</v>
      </c>
      <c r="H16" s="167">
        <f>'附表3项目支出表'!D24</f>
        <v>10000</v>
      </c>
      <c r="I16" s="176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</row>
    <row r="17" spans="1:254" s="62" customFormat="1" ht="21" customHeight="1">
      <c r="A17" s="140"/>
      <c r="B17" s="141"/>
      <c r="C17" s="161">
        <f t="shared" si="3"/>
        <v>0</v>
      </c>
      <c r="D17" s="162">
        <f t="shared" si="2"/>
        <v>0</v>
      </c>
      <c r="E17" s="163"/>
      <c r="F17" s="163"/>
      <c r="G17" s="163">
        <f>'附表2公用支出'!C16</f>
        <v>0</v>
      </c>
      <c r="H17" s="167"/>
      <c r="I17" s="176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</row>
    <row r="18" spans="1:254" s="62" customFormat="1" ht="21" customHeight="1">
      <c r="A18" s="140"/>
      <c r="B18" s="141"/>
      <c r="C18" s="161">
        <f t="shared" si="3"/>
        <v>0</v>
      </c>
      <c r="D18" s="162">
        <f t="shared" si="2"/>
        <v>0</v>
      </c>
      <c r="E18" s="163"/>
      <c r="F18" s="163"/>
      <c r="G18" s="163">
        <f>'附表2公用支出'!C17</f>
        <v>0</v>
      </c>
      <c r="H18" s="167"/>
      <c r="I18" s="176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</row>
    <row r="19" spans="1:254" s="62" customFormat="1" ht="21" customHeight="1">
      <c r="A19" s="140"/>
      <c r="B19" s="141"/>
      <c r="C19" s="161">
        <f t="shared" si="3"/>
        <v>0</v>
      </c>
      <c r="D19" s="162">
        <f t="shared" si="2"/>
        <v>0</v>
      </c>
      <c r="E19" s="163"/>
      <c r="F19" s="163"/>
      <c r="G19" s="163">
        <f>'附表2公用支出'!C18</f>
        <v>0</v>
      </c>
      <c r="H19" s="167"/>
      <c r="I19" s="176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  <c r="IT19" s="155"/>
    </row>
    <row r="20" spans="1:254" s="62" customFormat="1" ht="21" customHeight="1">
      <c r="A20" s="140"/>
      <c r="B20" s="168"/>
      <c r="C20" s="161">
        <f t="shared" si="3"/>
        <v>0</v>
      </c>
      <c r="D20" s="162">
        <f t="shared" si="2"/>
        <v>0</v>
      </c>
      <c r="E20" s="169"/>
      <c r="F20" s="169"/>
      <c r="G20" s="169">
        <f>'附表2公用支出'!C19</f>
        <v>0</v>
      </c>
      <c r="H20" s="170"/>
      <c r="I20" s="177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</row>
    <row r="21" spans="1:254" s="62" customFormat="1" ht="21" customHeight="1">
      <c r="A21" s="140"/>
      <c r="B21" s="171"/>
      <c r="C21" s="161">
        <f t="shared" si="3"/>
        <v>0</v>
      </c>
      <c r="D21" s="162">
        <f t="shared" si="2"/>
        <v>0</v>
      </c>
      <c r="E21" s="163"/>
      <c r="F21" s="163"/>
      <c r="G21" s="163">
        <f>'附表2公用支出'!C20</f>
        <v>0</v>
      </c>
      <c r="H21" s="167"/>
      <c r="I21" s="141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</row>
  </sheetData>
  <sheetProtection/>
  <mergeCells count="9">
    <mergeCell ref="A2:I2"/>
    <mergeCell ref="B3:C3"/>
    <mergeCell ref="D4:F4"/>
    <mergeCell ref="A4:A5"/>
    <mergeCell ref="B4:B5"/>
    <mergeCell ref="C4:C5"/>
    <mergeCell ref="G4:G5"/>
    <mergeCell ref="H4:H5"/>
    <mergeCell ref="I4:I5"/>
  </mergeCells>
  <printOptions/>
  <pageMargins left="1.0597222222222222" right="0.75" top="0.7597222222222222" bottom="0.7298611111111111" header="0.5" footer="0.5"/>
  <pageSetup horizontalDpi="600" verticalDpi="600" orientation="landscape" pageOrder="overThenDown" paperSize="9" r:id="rId1"/>
  <headerFooter alignWithMargins="0">
    <oddFooter xml:space="preserve">&amp;C第 &amp;P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00390625" defaultRowHeight="14.25"/>
  <cols>
    <col min="1" max="1" width="3.75390625" style="129" customWidth="1"/>
    <col min="2" max="2" width="14.375" style="130" customWidth="1"/>
    <col min="3" max="3" width="10.875" style="129" customWidth="1"/>
    <col min="4" max="4" width="11.00390625" style="129" customWidth="1"/>
    <col min="5" max="5" width="10.00390625" style="129" customWidth="1"/>
    <col min="6" max="6" width="10.625" style="129" customWidth="1"/>
    <col min="7" max="7" width="9.75390625" style="129" customWidth="1"/>
    <col min="8" max="8" width="9.625" style="129" customWidth="1"/>
    <col min="9" max="9" width="9.75390625" style="129" customWidth="1"/>
    <col min="10" max="10" width="10.75390625" style="129" customWidth="1"/>
    <col min="11" max="11" width="10.125" style="129" customWidth="1"/>
    <col min="12" max="12" width="9.625" style="129" customWidth="1"/>
    <col min="13" max="13" width="5.375" style="130" customWidth="1"/>
    <col min="14" max="14" width="9.00390625" style="129" bestFit="1" customWidth="1"/>
    <col min="15" max="16384" width="8.75390625" style="129" customWidth="1"/>
  </cols>
  <sheetData>
    <row r="1" spans="2:13" s="62" customFormat="1" ht="15">
      <c r="B1" s="131"/>
      <c r="J1" s="132"/>
      <c r="K1" s="132"/>
      <c r="L1" s="132"/>
      <c r="M1" s="131"/>
    </row>
    <row r="2" spans="1:13" s="62" customFormat="1" ht="24.75" customHeight="1">
      <c r="A2" s="294" t="s">
        <v>144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145"/>
    </row>
    <row r="3" spans="1:13" s="62" customFormat="1" ht="19.5" customHeight="1">
      <c r="A3" s="289" t="str">
        <f>'支出预算总表'!B3</f>
        <v>填报单位： 策勒县人民政府办公室</v>
      </c>
      <c r="B3" s="289"/>
      <c r="C3" s="289"/>
      <c r="F3" s="132" t="s">
        <v>145</v>
      </c>
      <c r="J3" s="295" t="s">
        <v>2</v>
      </c>
      <c r="K3" s="295"/>
      <c r="L3" s="146"/>
      <c r="M3" s="131"/>
    </row>
    <row r="4" spans="1:13" s="62" customFormat="1" ht="19.5" customHeight="1">
      <c r="A4" s="299" t="s">
        <v>79</v>
      </c>
      <c r="B4" s="301" t="s">
        <v>80</v>
      </c>
      <c r="C4" s="301" t="s">
        <v>146</v>
      </c>
      <c r="D4" s="296" t="s">
        <v>147</v>
      </c>
      <c r="E4" s="297"/>
      <c r="F4" s="297"/>
      <c r="G4" s="297"/>
      <c r="H4" s="297"/>
      <c r="I4" s="297"/>
      <c r="J4" s="298" t="s">
        <v>143</v>
      </c>
      <c r="K4" s="298"/>
      <c r="L4" s="298"/>
      <c r="M4" s="292" t="s">
        <v>141</v>
      </c>
    </row>
    <row r="5" spans="1:13" s="62" customFormat="1" ht="19.5" customHeight="1">
      <c r="A5" s="300"/>
      <c r="B5" s="302"/>
      <c r="C5" s="303"/>
      <c r="D5" s="107" t="s">
        <v>133</v>
      </c>
      <c r="E5" s="107" t="s">
        <v>148</v>
      </c>
      <c r="F5" s="107" t="s">
        <v>149</v>
      </c>
      <c r="G5" s="107" t="s">
        <v>150</v>
      </c>
      <c r="H5" s="107" t="s">
        <v>151</v>
      </c>
      <c r="I5" s="107" t="s">
        <v>152</v>
      </c>
      <c r="J5" s="107" t="s">
        <v>153</v>
      </c>
      <c r="K5" s="107" t="s">
        <v>154</v>
      </c>
      <c r="L5" s="107" t="s">
        <v>155</v>
      </c>
      <c r="M5" s="293"/>
    </row>
    <row r="6" spans="1:13" s="126" customFormat="1" ht="24" customHeight="1">
      <c r="A6" s="133"/>
      <c r="B6" s="134" t="s">
        <v>87</v>
      </c>
      <c r="C6" s="135">
        <f>SUM(C7:C19)</f>
        <v>10749291</v>
      </c>
      <c r="D6" s="135">
        <f aca="true" t="shared" si="0" ref="D6:M6">SUM(D7:D19)</f>
        <v>10417619</v>
      </c>
      <c r="E6" s="135">
        <f t="shared" si="0"/>
        <v>2377872</v>
      </c>
      <c r="F6" s="135">
        <f t="shared" si="0"/>
        <v>3919584</v>
      </c>
      <c r="G6" s="135">
        <f t="shared" si="0"/>
        <v>476787</v>
      </c>
      <c r="H6" s="135">
        <f t="shared" si="0"/>
        <v>3643376</v>
      </c>
      <c r="I6" s="135">
        <f t="shared" si="0"/>
        <v>0</v>
      </c>
      <c r="J6" s="135">
        <f t="shared" si="0"/>
        <v>331672</v>
      </c>
      <c r="K6" s="135">
        <f t="shared" si="0"/>
        <v>211792</v>
      </c>
      <c r="L6" s="135">
        <f t="shared" si="0"/>
        <v>119880</v>
      </c>
      <c r="M6" s="135">
        <f t="shared" si="0"/>
        <v>0</v>
      </c>
    </row>
    <row r="7" spans="1:13" s="127" customFormat="1" ht="24" customHeight="1">
      <c r="A7" s="136">
        <v>1</v>
      </c>
      <c r="B7" s="247" t="s">
        <v>200</v>
      </c>
      <c r="C7" s="137">
        <f>D7+J7</f>
        <v>10749291</v>
      </c>
      <c r="D7" s="138">
        <f>SUM(E7:I7)</f>
        <v>10417619</v>
      </c>
      <c r="E7" s="139">
        <v>2377872</v>
      </c>
      <c r="F7" s="139">
        <v>3919584</v>
      </c>
      <c r="G7" s="384">
        <v>476787</v>
      </c>
      <c r="H7" s="139">
        <v>3643376</v>
      </c>
      <c r="I7" s="139"/>
      <c r="J7" s="138">
        <f>SUM(K7:L7)</f>
        <v>331672</v>
      </c>
      <c r="K7" s="139">
        <v>211792</v>
      </c>
      <c r="L7" s="147">
        <v>119880</v>
      </c>
      <c r="M7" s="148"/>
    </row>
    <row r="8" spans="1:13" s="62" customFormat="1" ht="24" customHeight="1">
      <c r="A8" s="136">
        <v>1</v>
      </c>
      <c r="B8" s="114" t="s">
        <v>267</v>
      </c>
      <c r="C8" s="142">
        <f aca="true" t="shared" si="1" ref="C8:C19">D8+J8</f>
        <v>0</v>
      </c>
      <c r="D8" s="143">
        <f aca="true" t="shared" si="2" ref="D8:D19">SUM(E8:I8)</f>
        <v>0</v>
      </c>
      <c r="E8" s="144"/>
      <c r="F8" s="144"/>
      <c r="G8" s="144"/>
      <c r="H8" s="144"/>
      <c r="I8" s="144"/>
      <c r="J8" s="143">
        <f aca="true" t="shared" si="3" ref="J8:J19">SUM(K8:L8)</f>
        <v>0</v>
      </c>
      <c r="K8" s="144"/>
      <c r="L8" s="149"/>
      <c r="M8" s="144"/>
    </row>
    <row r="9" spans="1:13" s="62" customFormat="1" ht="24" customHeight="1">
      <c r="A9" s="136">
        <v>1</v>
      </c>
      <c r="B9" s="114" t="s">
        <v>268</v>
      </c>
      <c r="C9" s="142">
        <f t="shared" si="1"/>
        <v>0</v>
      </c>
      <c r="D9" s="143">
        <f t="shared" si="2"/>
        <v>0</v>
      </c>
      <c r="E9" s="144"/>
      <c r="F9" s="144"/>
      <c r="G9" s="144"/>
      <c r="H9" s="144"/>
      <c r="I9" s="144"/>
      <c r="J9" s="143">
        <f t="shared" si="3"/>
        <v>0</v>
      </c>
      <c r="K9" s="144"/>
      <c r="L9" s="149"/>
      <c r="M9" s="144"/>
    </row>
    <row r="10" spans="1:13" s="128" customFormat="1" ht="24" customHeight="1">
      <c r="A10" s="136">
        <v>1</v>
      </c>
      <c r="B10" s="101" t="s">
        <v>272</v>
      </c>
      <c r="C10" s="142">
        <f t="shared" si="1"/>
        <v>0</v>
      </c>
      <c r="D10" s="143">
        <f t="shared" si="2"/>
        <v>0</v>
      </c>
      <c r="E10" s="144"/>
      <c r="F10" s="144"/>
      <c r="G10" s="144"/>
      <c r="H10" s="144"/>
      <c r="I10" s="144"/>
      <c r="J10" s="143">
        <f t="shared" si="3"/>
        <v>0</v>
      </c>
      <c r="K10" s="144"/>
      <c r="L10" s="149"/>
      <c r="M10" s="150"/>
    </row>
    <row r="11" spans="1:13" s="128" customFormat="1" ht="24" customHeight="1">
      <c r="A11" s="136">
        <v>1</v>
      </c>
      <c r="B11" s="114" t="s">
        <v>269</v>
      </c>
      <c r="C11" s="142">
        <f t="shared" si="1"/>
        <v>0</v>
      </c>
      <c r="D11" s="143">
        <f t="shared" si="2"/>
        <v>0</v>
      </c>
      <c r="E11" s="144"/>
      <c r="F11" s="144"/>
      <c r="G11" s="144"/>
      <c r="H11" s="144"/>
      <c r="I11" s="144"/>
      <c r="J11" s="143">
        <f t="shared" si="3"/>
        <v>0</v>
      </c>
      <c r="K11" s="144"/>
      <c r="L11" s="149"/>
      <c r="M11" s="150"/>
    </row>
    <row r="12" spans="1:13" s="128" customFormat="1" ht="24" customHeight="1">
      <c r="A12" s="136">
        <v>1</v>
      </c>
      <c r="B12" s="114" t="s">
        <v>239</v>
      </c>
      <c r="C12" s="142">
        <f t="shared" si="1"/>
        <v>0</v>
      </c>
      <c r="D12" s="143">
        <f t="shared" si="2"/>
        <v>0</v>
      </c>
      <c r="E12" s="144"/>
      <c r="F12" s="144"/>
      <c r="G12" s="144"/>
      <c r="H12" s="144"/>
      <c r="I12" s="144"/>
      <c r="J12" s="143">
        <f t="shared" si="3"/>
        <v>0</v>
      </c>
      <c r="K12" s="144"/>
      <c r="L12" s="149"/>
      <c r="M12" s="150"/>
    </row>
    <row r="13" spans="1:13" s="128" customFormat="1" ht="24" customHeight="1">
      <c r="A13" s="136">
        <v>1</v>
      </c>
      <c r="B13" s="114" t="s">
        <v>271</v>
      </c>
      <c r="C13" s="142">
        <f t="shared" si="1"/>
        <v>0</v>
      </c>
      <c r="D13" s="143">
        <f t="shared" si="2"/>
        <v>0</v>
      </c>
      <c r="E13" s="144"/>
      <c r="F13" s="144"/>
      <c r="G13" s="144"/>
      <c r="H13" s="144"/>
      <c r="I13" s="144"/>
      <c r="J13" s="143">
        <f t="shared" si="3"/>
        <v>0</v>
      </c>
      <c r="K13" s="144"/>
      <c r="L13" s="149"/>
      <c r="M13" s="150"/>
    </row>
    <row r="14" spans="1:13" s="128" customFormat="1" ht="24" customHeight="1">
      <c r="A14" s="136">
        <v>1</v>
      </c>
      <c r="B14" s="141" t="s">
        <v>274</v>
      </c>
      <c r="C14" s="142">
        <f t="shared" si="1"/>
        <v>0</v>
      </c>
      <c r="D14" s="143">
        <f t="shared" si="2"/>
        <v>0</v>
      </c>
      <c r="E14" s="144"/>
      <c r="F14" s="144"/>
      <c r="G14" s="144"/>
      <c r="H14" s="144"/>
      <c r="I14" s="144"/>
      <c r="J14" s="143">
        <f t="shared" si="3"/>
        <v>0</v>
      </c>
      <c r="K14" s="144"/>
      <c r="L14" s="149"/>
      <c r="M14" s="150"/>
    </row>
    <row r="15" spans="1:13" s="128" customFormat="1" ht="24" customHeight="1">
      <c r="A15" s="136">
        <v>1</v>
      </c>
      <c r="B15" s="141" t="s">
        <v>275</v>
      </c>
      <c r="C15" s="142">
        <f t="shared" si="1"/>
        <v>0</v>
      </c>
      <c r="D15" s="143">
        <f t="shared" si="2"/>
        <v>0</v>
      </c>
      <c r="E15" s="144"/>
      <c r="F15" s="144"/>
      <c r="G15" s="144"/>
      <c r="H15" s="144"/>
      <c r="I15" s="144"/>
      <c r="J15" s="143">
        <f t="shared" si="3"/>
        <v>0</v>
      </c>
      <c r="K15" s="144"/>
      <c r="L15" s="149"/>
      <c r="M15" s="150"/>
    </row>
    <row r="16" spans="1:13" s="128" customFormat="1" ht="24" customHeight="1">
      <c r="A16" s="136">
        <v>1</v>
      </c>
      <c r="B16" s="141" t="s">
        <v>234</v>
      </c>
      <c r="C16" s="142">
        <f t="shared" si="1"/>
        <v>0</v>
      </c>
      <c r="D16" s="143">
        <f t="shared" si="2"/>
        <v>0</v>
      </c>
      <c r="E16" s="144"/>
      <c r="F16" s="144"/>
      <c r="G16" s="144"/>
      <c r="H16" s="144"/>
      <c r="I16" s="144"/>
      <c r="J16" s="143">
        <f t="shared" si="3"/>
        <v>0</v>
      </c>
      <c r="K16" s="144"/>
      <c r="L16" s="149"/>
      <c r="M16" s="150"/>
    </row>
    <row r="17" spans="1:13" s="128" customFormat="1" ht="24" customHeight="1">
      <c r="A17" s="140"/>
      <c r="B17" s="121"/>
      <c r="C17" s="142">
        <f t="shared" si="1"/>
        <v>0</v>
      </c>
      <c r="D17" s="143">
        <f t="shared" si="2"/>
        <v>0</v>
      </c>
      <c r="E17" s="144"/>
      <c r="F17" s="144"/>
      <c r="G17" s="144"/>
      <c r="H17" s="144"/>
      <c r="I17" s="144"/>
      <c r="J17" s="143">
        <f t="shared" si="3"/>
        <v>0</v>
      </c>
      <c r="K17" s="144"/>
      <c r="L17" s="149"/>
      <c r="M17" s="150"/>
    </row>
    <row r="18" spans="1:13" s="128" customFormat="1" ht="24" customHeight="1">
      <c r="A18" s="140"/>
      <c r="B18" s="121"/>
      <c r="C18" s="142">
        <f t="shared" si="1"/>
        <v>0</v>
      </c>
      <c r="D18" s="143">
        <f t="shared" si="2"/>
        <v>0</v>
      </c>
      <c r="E18" s="144"/>
      <c r="F18" s="144"/>
      <c r="G18" s="144"/>
      <c r="H18" s="144"/>
      <c r="I18" s="144"/>
      <c r="J18" s="143">
        <f t="shared" si="3"/>
        <v>0</v>
      </c>
      <c r="K18" s="144"/>
      <c r="L18" s="149"/>
      <c r="M18" s="150"/>
    </row>
    <row r="19" spans="1:13" s="128" customFormat="1" ht="24" customHeight="1">
      <c r="A19" s="140"/>
      <c r="B19" s="121"/>
      <c r="C19" s="142">
        <f t="shared" si="1"/>
        <v>0</v>
      </c>
      <c r="D19" s="143">
        <f t="shared" si="2"/>
        <v>0</v>
      </c>
      <c r="E19" s="144"/>
      <c r="F19" s="144"/>
      <c r="G19" s="144"/>
      <c r="H19" s="144"/>
      <c r="I19" s="144"/>
      <c r="J19" s="143">
        <f t="shared" si="3"/>
        <v>0</v>
      </c>
      <c r="K19" s="144"/>
      <c r="L19" s="149"/>
      <c r="M19" s="150"/>
    </row>
  </sheetData>
  <sheetProtection/>
  <mergeCells count="9">
    <mergeCell ref="M4:M5"/>
    <mergeCell ref="A2:L2"/>
    <mergeCell ref="A3:C3"/>
    <mergeCell ref="J3:K3"/>
    <mergeCell ref="D4:I4"/>
    <mergeCell ref="J4:L4"/>
    <mergeCell ref="A4:A5"/>
    <mergeCell ref="B4:B5"/>
    <mergeCell ref="C4:C5"/>
  </mergeCells>
  <printOptions/>
  <pageMargins left="0.6986111111111111" right="0.5097222222222222" top="0.8659722222222223" bottom="0.7479166666666667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1">
      <selection activeCell="J8" sqref="J8"/>
    </sheetView>
  </sheetViews>
  <sheetFormatPr defaultColWidth="9.00390625" defaultRowHeight="14.25"/>
  <cols>
    <col min="1" max="1" width="3.75390625" style="103" customWidth="1"/>
    <col min="2" max="2" width="18.375" style="103" customWidth="1"/>
    <col min="3" max="3" width="12.25390625" style="103" customWidth="1"/>
    <col min="4" max="4" width="10.875" style="103" customWidth="1"/>
    <col min="5" max="5" width="8.375" style="103" customWidth="1"/>
    <col min="6" max="6" width="13.00390625" style="103" customWidth="1"/>
    <col min="7" max="7" width="10.25390625" style="103" customWidth="1"/>
    <col min="8" max="8" width="8.125" style="103" customWidth="1"/>
    <col min="9" max="9" width="13.125" style="103" customWidth="1"/>
    <col min="10" max="10" width="12.875" style="103" customWidth="1"/>
    <col min="11" max="11" width="8.375" style="104" customWidth="1"/>
    <col min="12" max="12" width="9.00390625" style="103" bestFit="1" customWidth="1"/>
    <col min="13" max="16384" width="9.00390625" style="103" customWidth="1"/>
  </cols>
  <sheetData>
    <row r="1" spans="1:11" s="99" customFormat="1" ht="24.75" customHeight="1">
      <c r="A1" s="304" t="s">
        <v>156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s="99" customFormat="1" ht="12" customHeight="1">
      <c r="A2" s="105"/>
      <c r="B2" s="290" t="str">
        <f>'附表1人员支出'!A3</f>
        <v>填报单位： 策勒县人民政府办公室</v>
      </c>
      <c r="C2" s="290"/>
      <c r="F2" s="106" t="s">
        <v>157</v>
      </c>
      <c r="I2" s="305" t="s">
        <v>2</v>
      </c>
      <c r="J2" s="305"/>
      <c r="K2" s="119"/>
    </row>
    <row r="3" spans="1:11" s="99" customFormat="1" ht="13.5" customHeight="1">
      <c r="A3" s="311" t="s">
        <v>79</v>
      </c>
      <c r="B3" s="311" t="s">
        <v>80</v>
      </c>
      <c r="C3" s="311" t="s">
        <v>146</v>
      </c>
      <c r="D3" s="292" t="s">
        <v>158</v>
      </c>
      <c r="E3" s="306" t="s">
        <v>159</v>
      </c>
      <c r="F3" s="307"/>
      <c r="G3" s="308"/>
      <c r="H3" s="306" t="s">
        <v>160</v>
      </c>
      <c r="I3" s="309"/>
      <c r="J3" s="310"/>
      <c r="K3" s="292" t="s">
        <v>141</v>
      </c>
    </row>
    <row r="4" spans="1:11" s="99" customFormat="1" ht="36.75" customHeight="1">
      <c r="A4" s="312"/>
      <c r="B4" s="312"/>
      <c r="C4" s="313"/>
      <c r="D4" s="314"/>
      <c r="E4" s="107" t="s">
        <v>161</v>
      </c>
      <c r="F4" s="107" t="s">
        <v>162</v>
      </c>
      <c r="G4" s="107" t="s">
        <v>163</v>
      </c>
      <c r="H4" s="107" t="s">
        <v>161</v>
      </c>
      <c r="I4" s="107" t="s">
        <v>162</v>
      </c>
      <c r="J4" s="107" t="s">
        <v>163</v>
      </c>
      <c r="K4" s="314"/>
    </row>
    <row r="5" spans="1:11" s="99" customFormat="1" ht="18.75" customHeight="1">
      <c r="A5" s="108"/>
      <c r="B5" s="109" t="s">
        <v>133</v>
      </c>
      <c r="C5" s="110">
        <f>SUM(C6:C20)</f>
        <v>112000</v>
      </c>
      <c r="D5" s="110">
        <f aca="true" t="shared" si="0" ref="D5:J5">SUM(D6:D20)</f>
        <v>77</v>
      </c>
      <c r="E5" s="110">
        <f t="shared" si="0"/>
        <v>27</v>
      </c>
      <c r="F5" s="110">
        <f t="shared" si="0"/>
        <v>5000</v>
      </c>
      <c r="G5" s="110">
        <f t="shared" si="0"/>
        <v>52000</v>
      </c>
      <c r="H5" s="110">
        <f t="shared" si="0"/>
        <v>50</v>
      </c>
      <c r="I5" s="110">
        <f t="shared" si="0"/>
        <v>4800</v>
      </c>
      <c r="J5" s="110">
        <f t="shared" si="0"/>
        <v>60000</v>
      </c>
      <c r="K5" s="110"/>
    </row>
    <row r="6" spans="1:13" s="100" customFormat="1" ht="18.75" customHeight="1">
      <c r="A6" s="54">
        <v>1</v>
      </c>
      <c r="B6" s="247" t="s">
        <v>200</v>
      </c>
      <c r="C6" s="112">
        <f>G6+J6</f>
        <v>46000</v>
      </c>
      <c r="D6" s="112">
        <f>E6+H6</f>
        <v>23</v>
      </c>
      <c r="E6" s="111">
        <v>23</v>
      </c>
      <c r="F6" s="111">
        <v>2000</v>
      </c>
      <c r="G6" s="113">
        <f>E6*F6</f>
        <v>46000</v>
      </c>
      <c r="H6" s="111"/>
      <c r="I6" s="111"/>
      <c r="J6" s="113">
        <f>H6*I6</f>
        <v>0</v>
      </c>
      <c r="K6" s="54"/>
      <c r="M6" s="248"/>
    </row>
    <row r="7" spans="1:11" s="99" customFormat="1" ht="18.75" customHeight="1">
      <c r="A7" s="114">
        <v>2</v>
      </c>
      <c r="B7" s="114" t="s">
        <v>267</v>
      </c>
      <c r="C7" s="115">
        <f aca="true" t="shared" si="1" ref="C7:C20">G7+J7</f>
        <v>6000</v>
      </c>
      <c r="D7" s="115">
        <f aca="true" t="shared" si="2" ref="D7:D20">E7+H7</f>
        <v>5</v>
      </c>
      <c r="E7" s="114"/>
      <c r="F7" s="114"/>
      <c r="G7" s="116">
        <f aca="true" t="shared" si="3" ref="G7:G20">E7*F7</f>
        <v>0</v>
      </c>
      <c r="H7" s="114">
        <v>5</v>
      </c>
      <c r="I7" s="114">
        <v>1200</v>
      </c>
      <c r="J7" s="116">
        <f aca="true" t="shared" si="4" ref="J7:J20">H7*I7</f>
        <v>6000</v>
      </c>
      <c r="K7" s="120"/>
    </row>
    <row r="8" spans="1:11" s="99" customFormat="1" ht="18.75" customHeight="1">
      <c r="A8" s="114">
        <v>3</v>
      </c>
      <c r="B8" s="114" t="s">
        <v>268</v>
      </c>
      <c r="C8" s="115">
        <f t="shared" si="1"/>
        <v>43200</v>
      </c>
      <c r="D8" s="115">
        <f t="shared" si="2"/>
        <v>36</v>
      </c>
      <c r="E8" s="114"/>
      <c r="F8" s="114"/>
      <c r="G8" s="116">
        <f t="shared" si="3"/>
        <v>0</v>
      </c>
      <c r="H8" s="114">
        <v>36</v>
      </c>
      <c r="I8" s="114">
        <v>1200</v>
      </c>
      <c r="J8" s="116">
        <f t="shared" si="4"/>
        <v>43200</v>
      </c>
      <c r="K8" s="120"/>
    </row>
    <row r="9" spans="1:11" s="101" customFormat="1" ht="18.75" customHeight="1">
      <c r="A9" s="114">
        <v>4</v>
      </c>
      <c r="B9" s="101" t="s">
        <v>272</v>
      </c>
      <c r="C9" s="115">
        <f t="shared" si="1"/>
        <v>1500</v>
      </c>
      <c r="D9" s="115">
        <f t="shared" si="2"/>
        <v>1</v>
      </c>
      <c r="E9" s="114">
        <v>1</v>
      </c>
      <c r="F9" s="114">
        <v>1500</v>
      </c>
      <c r="G9" s="116">
        <f t="shared" si="3"/>
        <v>1500</v>
      </c>
      <c r="H9" s="114"/>
      <c r="I9" s="114"/>
      <c r="J9" s="116">
        <f t="shared" si="4"/>
        <v>0</v>
      </c>
      <c r="K9" s="121"/>
    </row>
    <row r="10" spans="1:11" s="99" customFormat="1" ht="18.75" customHeight="1">
      <c r="A10" s="114">
        <v>5</v>
      </c>
      <c r="B10" s="114" t="s">
        <v>269</v>
      </c>
      <c r="C10" s="115">
        <f t="shared" si="1"/>
        <v>4500</v>
      </c>
      <c r="D10" s="115">
        <f t="shared" si="2"/>
        <v>3</v>
      </c>
      <c r="E10" s="114">
        <v>3</v>
      </c>
      <c r="F10" s="114">
        <v>1500</v>
      </c>
      <c r="G10" s="116">
        <f t="shared" si="3"/>
        <v>4500</v>
      </c>
      <c r="H10" s="114"/>
      <c r="I10" s="114"/>
      <c r="J10" s="116">
        <f t="shared" si="4"/>
        <v>0</v>
      </c>
      <c r="K10" s="120"/>
    </row>
    <row r="11" spans="1:11" s="99" customFormat="1" ht="18.75" customHeight="1">
      <c r="A11" s="114">
        <v>6</v>
      </c>
      <c r="B11" s="114" t="s">
        <v>239</v>
      </c>
      <c r="C11" s="115">
        <f t="shared" si="1"/>
        <v>2400</v>
      </c>
      <c r="D11" s="115">
        <f t="shared" si="2"/>
        <v>2</v>
      </c>
      <c r="E11" s="114"/>
      <c r="F11" s="114"/>
      <c r="G11" s="116">
        <f t="shared" si="3"/>
        <v>0</v>
      </c>
      <c r="H11" s="114">
        <v>2</v>
      </c>
      <c r="I11" s="114">
        <v>1200</v>
      </c>
      <c r="J11" s="116">
        <f t="shared" si="4"/>
        <v>2400</v>
      </c>
      <c r="K11" s="120"/>
    </row>
    <row r="12" spans="1:11" s="99" customFormat="1" ht="18.75" customHeight="1">
      <c r="A12" s="54">
        <v>7</v>
      </c>
      <c r="B12" s="114" t="s">
        <v>271</v>
      </c>
      <c r="C12" s="115">
        <f t="shared" si="1"/>
        <v>8400</v>
      </c>
      <c r="D12" s="115">
        <f t="shared" si="2"/>
        <v>7</v>
      </c>
      <c r="E12" s="114"/>
      <c r="F12" s="114"/>
      <c r="G12" s="116">
        <f t="shared" si="3"/>
        <v>0</v>
      </c>
      <c r="H12" s="114">
        <v>7</v>
      </c>
      <c r="I12" s="114">
        <v>1200</v>
      </c>
      <c r="J12" s="116">
        <f t="shared" si="4"/>
        <v>8400</v>
      </c>
      <c r="K12" s="120"/>
    </row>
    <row r="13" spans="1:11" s="99" customFormat="1" ht="18.75" customHeight="1">
      <c r="A13" s="114"/>
      <c r="B13" s="141" t="s">
        <v>274</v>
      </c>
      <c r="C13" s="115">
        <f t="shared" si="1"/>
        <v>0</v>
      </c>
      <c r="D13" s="115">
        <f t="shared" si="2"/>
        <v>0</v>
      </c>
      <c r="E13" s="114"/>
      <c r="F13" s="114"/>
      <c r="G13" s="116">
        <f t="shared" si="3"/>
        <v>0</v>
      </c>
      <c r="H13" s="114"/>
      <c r="I13" s="114"/>
      <c r="J13" s="116">
        <f t="shared" si="4"/>
        <v>0</v>
      </c>
      <c r="K13" s="120"/>
    </row>
    <row r="14" spans="1:11" s="99" customFormat="1" ht="18.75" customHeight="1">
      <c r="A14" s="114"/>
      <c r="B14" s="141" t="s">
        <v>275</v>
      </c>
      <c r="C14" s="115">
        <f t="shared" si="1"/>
        <v>0</v>
      </c>
      <c r="D14" s="115">
        <f t="shared" si="2"/>
        <v>0</v>
      </c>
      <c r="E14" s="114"/>
      <c r="F14" s="114"/>
      <c r="G14" s="116">
        <f t="shared" si="3"/>
        <v>0</v>
      </c>
      <c r="H14" s="114"/>
      <c r="I14" s="114"/>
      <c r="J14" s="116">
        <f t="shared" si="4"/>
        <v>0</v>
      </c>
      <c r="K14" s="120"/>
    </row>
    <row r="15" spans="1:11" s="99" customFormat="1" ht="18.75" customHeight="1">
      <c r="A15" s="114"/>
      <c r="B15" s="141" t="s">
        <v>234</v>
      </c>
      <c r="C15" s="115">
        <f t="shared" si="1"/>
        <v>0</v>
      </c>
      <c r="D15" s="115">
        <f t="shared" si="2"/>
        <v>0</v>
      </c>
      <c r="E15" s="114"/>
      <c r="F15" s="114"/>
      <c r="G15" s="116">
        <f t="shared" si="3"/>
        <v>0</v>
      </c>
      <c r="H15" s="114"/>
      <c r="I15" s="114"/>
      <c r="J15" s="116">
        <f t="shared" si="4"/>
        <v>0</v>
      </c>
      <c r="K15" s="120"/>
    </row>
    <row r="16" spans="1:11" s="99" customFormat="1" ht="18.75" customHeight="1">
      <c r="A16" s="114"/>
      <c r="B16" s="114"/>
      <c r="C16" s="117">
        <f t="shared" si="1"/>
        <v>0</v>
      </c>
      <c r="D16" s="117">
        <f t="shared" si="2"/>
        <v>0</v>
      </c>
      <c r="E16" s="114"/>
      <c r="F16" s="114"/>
      <c r="G16" s="118">
        <f t="shared" si="3"/>
        <v>0</v>
      </c>
      <c r="H16" s="114"/>
      <c r="I16" s="114"/>
      <c r="J16" s="118">
        <f t="shared" si="4"/>
        <v>0</v>
      </c>
      <c r="K16" s="122"/>
    </row>
    <row r="17" spans="1:11" s="102" customFormat="1" ht="18.75" customHeight="1">
      <c r="A17" s="114"/>
      <c r="B17" s="114"/>
      <c r="C17" s="115">
        <f t="shared" si="1"/>
        <v>0</v>
      </c>
      <c r="D17" s="115">
        <f t="shared" si="2"/>
        <v>0</v>
      </c>
      <c r="E17" s="114"/>
      <c r="F17" s="114"/>
      <c r="G17" s="116">
        <f t="shared" si="3"/>
        <v>0</v>
      </c>
      <c r="H17" s="114"/>
      <c r="I17" s="114"/>
      <c r="J17" s="118">
        <f t="shared" si="4"/>
        <v>0</v>
      </c>
      <c r="K17" s="123"/>
    </row>
    <row r="18" spans="1:11" s="102" customFormat="1" ht="18.75" customHeight="1">
      <c r="A18" s="114"/>
      <c r="B18" s="114"/>
      <c r="C18" s="115">
        <f t="shared" si="1"/>
        <v>0</v>
      </c>
      <c r="D18" s="115">
        <f t="shared" si="2"/>
        <v>0</v>
      </c>
      <c r="E18" s="114"/>
      <c r="F18" s="114"/>
      <c r="G18" s="116">
        <f t="shared" si="3"/>
        <v>0</v>
      </c>
      <c r="H18" s="114"/>
      <c r="I18" s="114"/>
      <c r="J18" s="118">
        <f t="shared" si="4"/>
        <v>0</v>
      </c>
      <c r="K18" s="124"/>
    </row>
    <row r="19" spans="1:11" s="99" customFormat="1" ht="18.75" customHeight="1">
      <c r="A19" s="114"/>
      <c r="B19" s="114"/>
      <c r="C19" s="115">
        <f t="shared" si="1"/>
        <v>0</v>
      </c>
      <c r="D19" s="115">
        <f t="shared" si="2"/>
        <v>0</v>
      </c>
      <c r="E19" s="114"/>
      <c r="F19" s="114"/>
      <c r="G19" s="116">
        <f t="shared" si="3"/>
        <v>0</v>
      </c>
      <c r="H19" s="114"/>
      <c r="I19" s="114"/>
      <c r="J19" s="116">
        <f t="shared" si="4"/>
        <v>0</v>
      </c>
      <c r="K19" s="125"/>
    </row>
    <row r="20" spans="1:11" s="99" customFormat="1" ht="18.75" customHeight="1">
      <c r="A20" s="114"/>
      <c r="B20" s="114"/>
      <c r="C20" s="115">
        <f t="shared" si="1"/>
        <v>0</v>
      </c>
      <c r="D20" s="115">
        <f t="shared" si="2"/>
        <v>0</v>
      </c>
      <c r="E20" s="114"/>
      <c r="F20" s="114"/>
      <c r="G20" s="116">
        <f t="shared" si="3"/>
        <v>0</v>
      </c>
      <c r="H20" s="114"/>
      <c r="I20" s="114"/>
      <c r="J20" s="116">
        <f t="shared" si="4"/>
        <v>0</v>
      </c>
      <c r="K20" s="125"/>
    </row>
  </sheetData>
  <sheetProtection/>
  <mergeCells count="10">
    <mergeCell ref="A1:K1"/>
    <mergeCell ref="B2:C2"/>
    <mergeCell ref="I2:J2"/>
    <mergeCell ref="E3:G3"/>
    <mergeCell ref="H3:J3"/>
    <mergeCell ref="A3:A4"/>
    <mergeCell ref="B3:B4"/>
    <mergeCell ref="C3:C4"/>
    <mergeCell ref="D3:D4"/>
    <mergeCell ref="K3:K4"/>
  </mergeCells>
  <printOptions/>
  <pageMargins left="1.1097222222222223" right="0.5895833333333333" top="1.1416666666666666" bottom="0.7083333333333334" header="0.9048611111111111" footer="0.5111111111111111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43"/>
  <sheetViews>
    <sheetView showZeros="0" zoomScalePageLayoutView="0" workbookViewId="0" topLeftCell="A1">
      <pane xSplit="4" ySplit="4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00390625" defaultRowHeight="14.25"/>
  <cols>
    <col min="1" max="1" width="3.75390625" style="11" customWidth="1"/>
    <col min="2" max="2" width="24.50390625" style="12" customWidth="1"/>
    <col min="3" max="3" width="4.75390625" style="66" bestFit="1" customWidth="1"/>
    <col min="4" max="4" width="9.00390625" style="13" customWidth="1"/>
    <col min="5" max="5" width="78.25390625" style="67" customWidth="1"/>
    <col min="6" max="6" width="6.875" style="14" customWidth="1"/>
    <col min="7" max="37" width="9.00390625" style="15" customWidth="1"/>
  </cols>
  <sheetData>
    <row r="1" spans="1:37" s="62" customFormat="1" ht="21" customHeight="1">
      <c r="A1" s="276" t="s">
        <v>164</v>
      </c>
      <c r="B1" s="276"/>
      <c r="C1" s="276"/>
      <c r="D1" s="276"/>
      <c r="E1" s="276"/>
      <c r="F1" s="276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 s="63" customFormat="1" ht="12" customHeight="1">
      <c r="A2" s="315" t="str">
        <f>'附表2公用支出'!B2</f>
        <v>填报单位： 策勒县人民政府办公室</v>
      </c>
      <c r="B2" s="315"/>
      <c r="C2" s="69"/>
      <c r="D2" s="70"/>
      <c r="E2" s="71" t="s">
        <v>165</v>
      </c>
      <c r="F2" s="71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s="62" customFormat="1" ht="23.25" customHeight="1">
      <c r="A3" s="72" t="s">
        <v>166</v>
      </c>
      <c r="B3" s="73" t="s">
        <v>167</v>
      </c>
      <c r="C3" s="74" t="s">
        <v>168</v>
      </c>
      <c r="D3" s="75" t="s">
        <v>87</v>
      </c>
      <c r="E3" s="74" t="s">
        <v>169</v>
      </c>
      <c r="F3" s="76" t="s">
        <v>141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s="62" customFormat="1" ht="15">
      <c r="A4" s="77"/>
      <c r="B4" s="78" t="s">
        <v>170</v>
      </c>
      <c r="C4" s="79"/>
      <c r="D4" s="80">
        <f>D5+D19+D22+D24+D26+D30+D35+D41</f>
        <v>4823471</v>
      </c>
      <c r="E4" s="81" t="s">
        <v>273</v>
      </c>
      <c r="F4" s="82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6" s="5" customFormat="1" ht="15">
      <c r="A5" s="22">
        <v>1</v>
      </c>
      <c r="B5" s="23" t="s">
        <v>200</v>
      </c>
      <c r="C5" s="83"/>
      <c r="D5" s="24">
        <f>SUM(D6:D18)</f>
        <v>4223755</v>
      </c>
      <c r="E5" s="249" t="s">
        <v>206</v>
      </c>
      <c r="F5" s="23"/>
    </row>
    <row r="6" spans="1:6" s="6" customFormat="1" ht="36.75" customHeight="1">
      <c r="A6" s="84"/>
      <c r="B6" s="85" t="s">
        <v>283</v>
      </c>
      <c r="C6" s="86" t="s">
        <v>172</v>
      </c>
      <c r="D6" s="347">
        <v>460000</v>
      </c>
      <c r="E6" s="87" t="s">
        <v>202</v>
      </c>
      <c r="F6" s="96" t="s">
        <v>227</v>
      </c>
    </row>
    <row r="7" spans="1:6" s="9" customFormat="1" ht="21">
      <c r="A7" s="84"/>
      <c r="B7" s="88" t="s">
        <v>284</v>
      </c>
      <c r="C7" s="86" t="s">
        <v>172</v>
      </c>
      <c r="D7" s="347">
        <v>440737</v>
      </c>
      <c r="E7" s="89" t="s">
        <v>207</v>
      </c>
      <c r="F7" s="96" t="s">
        <v>227</v>
      </c>
    </row>
    <row r="8" spans="1:6" s="7" customFormat="1" ht="32.25">
      <c r="A8" s="84"/>
      <c r="B8" s="85" t="s">
        <v>285</v>
      </c>
      <c r="C8" s="86" t="s">
        <v>172</v>
      </c>
      <c r="D8" s="347">
        <v>364000</v>
      </c>
      <c r="E8" s="351" t="s">
        <v>293</v>
      </c>
      <c r="F8" s="96" t="s">
        <v>227</v>
      </c>
    </row>
    <row r="9" spans="1:6" s="8" customFormat="1" ht="21">
      <c r="A9" s="84"/>
      <c r="B9" s="85" t="s">
        <v>201</v>
      </c>
      <c r="C9" s="86" t="s">
        <v>172</v>
      </c>
      <c r="D9" s="347">
        <v>339000</v>
      </c>
      <c r="E9" s="351" t="s">
        <v>294</v>
      </c>
      <c r="F9" s="96" t="s">
        <v>227</v>
      </c>
    </row>
    <row r="10" spans="1:8" s="9" customFormat="1" ht="86.25">
      <c r="A10" s="84"/>
      <c r="B10" s="85" t="s">
        <v>286</v>
      </c>
      <c r="C10" s="86" t="s">
        <v>171</v>
      </c>
      <c r="D10" s="347">
        <v>200000</v>
      </c>
      <c r="E10" s="350" t="s">
        <v>295</v>
      </c>
      <c r="F10" s="96" t="s">
        <v>227</v>
      </c>
      <c r="H10" s="253"/>
    </row>
    <row r="11" spans="1:37" s="64" customFormat="1" ht="42.75">
      <c r="A11" s="25"/>
      <c r="B11" s="26" t="s">
        <v>287</v>
      </c>
      <c r="C11" s="86" t="s">
        <v>172</v>
      </c>
      <c r="D11" s="347">
        <v>48720</v>
      </c>
      <c r="E11" s="90" t="s">
        <v>222</v>
      </c>
      <c r="F11" s="96" t="s">
        <v>227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37" s="64" customFormat="1" ht="32.25">
      <c r="A12" s="92"/>
      <c r="B12" s="93" t="s">
        <v>288</v>
      </c>
      <c r="C12" s="94" t="s">
        <v>172</v>
      </c>
      <c r="D12" s="352">
        <v>108560</v>
      </c>
      <c r="E12" s="251" t="s">
        <v>212</v>
      </c>
      <c r="F12" s="96" t="s">
        <v>227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37" s="64" customFormat="1" ht="15">
      <c r="A13" s="25"/>
      <c r="B13" s="26" t="s">
        <v>289</v>
      </c>
      <c r="C13" s="86" t="s">
        <v>172</v>
      </c>
      <c r="D13" s="347">
        <v>55000</v>
      </c>
      <c r="E13" s="90" t="s">
        <v>203</v>
      </c>
      <c r="F13" s="96" t="s">
        <v>227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s="64" customFormat="1" ht="15">
      <c r="A14" s="25"/>
      <c r="B14" s="355" t="s">
        <v>300</v>
      </c>
      <c r="C14" s="349" t="s">
        <v>172</v>
      </c>
      <c r="D14" s="356">
        <v>1148538</v>
      </c>
      <c r="E14" s="357" t="s">
        <v>299</v>
      </c>
      <c r="F14" s="96" t="s">
        <v>227</v>
      </c>
      <c r="G14" s="265">
        <v>-30000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1:37" s="65" customFormat="1" ht="15">
      <c r="A15" s="97"/>
      <c r="B15" s="26" t="s">
        <v>290</v>
      </c>
      <c r="C15" s="98" t="s">
        <v>172</v>
      </c>
      <c r="D15" s="347">
        <v>20000</v>
      </c>
      <c r="E15" s="95" t="s">
        <v>205</v>
      </c>
      <c r="F15" s="96" t="s">
        <v>227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spans="1:37" s="65" customFormat="1" ht="36" customHeight="1">
      <c r="A16" s="97"/>
      <c r="B16" s="26" t="s">
        <v>291</v>
      </c>
      <c r="C16" s="86" t="s">
        <v>172</v>
      </c>
      <c r="D16" s="342">
        <v>200000</v>
      </c>
      <c r="E16" s="341" t="s">
        <v>297</v>
      </c>
      <c r="F16" s="96" t="s">
        <v>227</v>
      </c>
      <c r="G16" s="91">
        <v>-100000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</row>
    <row r="17" spans="1:37" s="65" customFormat="1" ht="15">
      <c r="A17" s="97"/>
      <c r="B17" s="26" t="s">
        <v>209</v>
      </c>
      <c r="C17" s="98" t="s">
        <v>208</v>
      </c>
      <c r="D17" s="347">
        <v>739200</v>
      </c>
      <c r="E17" s="90" t="s">
        <v>223</v>
      </c>
      <c r="F17" s="96" t="s">
        <v>227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37" s="65" customFormat="1" ht="21">
      <c r="A18" s="97"/>
      <c r="B18" s="26" t="s">
        <v>210</v>
      </c>
      <c r="C18" s="86" t="s">
        <v>172</v>
      </c>
      <c r="D18" s="340">
        <v>100000</v>
      </c>
      <c r="E18" s="341" t="s">
        <v>298</v>
      </c>
      <c r="F18" s="96" t="s">
        <v>227</v>
      </c>
      <c r="G18" s="91">
        <v>19200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37" s="65" customFormat="1" ht="15">
      <c r="A19" s="22">
        <v>2</v>
      </c>
      <c r="B19" s="23" t="s">
        <v>224</v>
      </c>
      <c r="C19" s="83"/>
      <c r="D19" s="24">
        <f>D20+D21</f>
        <v>60000</v>
      </c>
      <c r="E19" s="254"/>
      <c r="F19" s="23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</row>
    <row r="20" spans="1:7" ht="15">
      <c r="A20" s="84"/>
      <c r="B20" s="85" t="s">
        <v>225</v>
      </c>
      <c r="C20" s="86" t="s">
        <v>172</v>
      </c>
      <c r="D20" s="347">
        <v>10000</v>
      </c>
      <c r="E20" s="87" t="s">
        <v>226</v>
      </c>
      <c r="F20" s="96" t="s">
        <v>227</v>
      </c>
      <c r="G20" s="15">
        <v>50000</v>
      </c>
    </row>
    <row r="21" spans="1:37" s="344" customFormat="1" ht="15">
      <c r="A21" s="348"/>
      <c r="B21" s="346" t="s">
        <v>296</v>
      </c>
      <c r="C21" s="349" t="s">
        <v>172</v>
      </c>
      <c r="D21" s="347">
        <v>50000</v>
      </c>
      <c r="E21" s="353" t="s">
        <v>204</v>
      </c>
      <c r="F21" s="354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</row>
    <row r="22" spans="1:6" ht="15">
      <c r="A22" s="22">
        <v>3</v>
      </c>
      <c r="B22" s="23" t="s">
        <v>228</v>
      </c>
      <c r="C22" s="83"/>
      <c r="D22" s="24">
        <f>D23</f>
        <v>10000</v>
      </c>
      <c r="E22" s="254" t="s">
        <v>229</v>
      </c>
      <c r="F22" s="23"/>
    </row>
    <row r="23" spans="1:6" ht="15">
      <c r="A23" s="84"/>
      <c r="B23" s="85" t="s">
        <v>230</v>
      </c>
      <c r="C23" s="86" t="s">
        <v>172</v>
      </c>
      <c r="D23" s="347">
        <v>10000</v>
      </c>
      <c r="E23" s="3" t="s">
        <v>231</v>
      </c>
      <c r="F23" s="3" t="s">
        <v>227</v>
      </c>
    </row>
    <row r="24" spans="1:6" ht="15">
      <c r="A24" s="22">
        <v>4</v>
      </c>
      <c r="B24" s="23" t="s">
        <v>234</v>
      </c>
      <c r="C24" s="83"/>
      <c r="D24" s="24">
        <f>D25</f>
        <v>10000</v>
      </c>
      <c r="E24" s="254"/>
      <c r="F24" s="23"/>
    </row>
    <row r="25" spans="1:6" ht="15">
      <c r="A25" s="84"/>
      <c r="B25" s="85" t="s">
        <v>232</v>
      </c>
      <c r="C25" s="86" t="s">
        <v>172</v>
      </c>
      <c r="D25" s="347">
        <v>10000</v>
      </c>
      <c r="E25" s="3" t="s">
        <v>233</v>
      </c>
      <c r="F25" s="3" t="s">
        <v>227</v>
      </c>
    </row>
    <row r="26" spans="1:6" ht="15">
      <c r="A26" s="22">
        <v>5</v>
      </c>
      <c r="B26" s="23" t="s">
        <v>239</v>
      </c>
      <c r="C26" s="83"/>
      <c r="D26" s="24">
        <f>SUM(D27:D29)</f>
        <v>30797</v>
      </c>
      <c r="E26" s="254" t="s">
        <v>240</v>
      </c>
      <c r="F26" s="23"/>
    </row>
    <row r="27" spans="1:6" ht="15">
      <c r="A27" s="84"/>
      <c r="B27" s="370" t="s">
        <v>304</v>
      </c>
      <c r="C27" s="371" t="s">
        <v>172</v>
      </c>
      <c r="D27" s="369">
        <v>20000</v>
      </c>
      <c r="E27" s="372" t="s">
        <v>235</v>
      </c>
      <c r="F27" s="3" t="s">
        <v>227</v>
      </c>
    </row>
    <row r="28" spans="1:6" ht="15">
      <c r="A28" s="84"/>
      <c r="B28" s="373" t="s">
        <v>236</v>
      </c>
      <c r="C28" s="371" t="s">
        <v>172</v>
      </c>
      <c r="D28" s="369">
        <v>4689</v>
      </c>
      <c r="E28" s="374" t="s">
        <v>237</v>
      </c>
      <c r="F28" s="3" t="s">
        <v>227</v>
      </c>
    </row>
    <row r="29" spans="1:6" ht="15">
      <c r="A29" s="84"/>
      <c r="B29" s="370" t="s">
        <v>305</v>
      </c>
      <c r="C29" s="371" t="s">
        <v>172</v>
      </c>
      <c r="D29" s="369">
        <v>6108</v>
      </c>
      <c r="E29" s="372" t="s">
        <v>238</v>
      </c>
      <c r="F29" s="3" t="s">
        <v>227</v>
      </c>
    </row>
    <row r="30" spans="1:6" ht="15">
      <c r="A30" s="22">
        <v>6</v>
      </c>
      <c r="B30" s="23" t="s">
        <v>245</v>
      </c>
      <c r="C30" s="83" t="s">
        <v>172</v>
      </c>
      <c r="D30" s="24">
        <f>SUM(D31:D34)</f>
        <v>205508</v>
      </c>
      <c r="E30" s="254" t="s">
        <v>241</v>
      </c>
      <c r="F30" s="23"/>
    </row>
    <row r="31" spans="1:6" ht="15">
      <c r="A31" s="84"/>
      <c r="B31" s="377" t="s">
        <v>276</v>
      </c>
      <c r="C31" s="378" t="s">
        <v>172</v>
      </c>
      <c r="D31" s="376">
        <v>6108</v>
      </c>
      <c r="E31" s="379" t="s">
        <v>306</v>
      </c>
      <c r="F31" s="3" t="s">
        <v>227</v>
      </c>
    </row>
    <row r="32" spans="1:7" ht="15">
      <c r="A32" s="84"/>
      <c r="B32" s="380" t="s">
        <v>307</v>
      </c>
      <c r="C32" s="378" t="s">
        <v>172</v>
      </c>
      <c r="D32" s="376">
        <v>4400</v>
      </c>
      <c r="E32" s="381" t="s">
        <v>308</v>
      </c>
      <c r="F32" s="3" t="s">
        <v>227</v>
      </c>
      <c r="G32" s="15">
        <v>-10365</v>
      </c>
    </row>
    <row r="33" spans="1:7" ht="15">
      <c r="A33" s="84"/>
      <c r="B33" s="382" t="s">
        <v>309</v>
      </c>
      <c r="C33" s="383" t="s">
        <v>172</v>
      </c>
      <c r="D33" s="376">
        <v>75000</v>
      </c>
      <c r="E33" s="379" t="s">
        <v>312</v>
      </c>
      <c r="F33" s="3" t="s">
        <v>227</v>
      </c>
      <c r="G33" s="318">
        <v>-80000</v>
      </c>
    </row>
    <row r="34" spans="1:7" ht="15">
      <c r="A34" s="84"/>
      <c r="B34" s="375" t="s">
        <v>310</v>
      </c>
      <c r="C34" s="378" t="s">
        <v>172</v>
      </c>
      <c r="D34" s="376">
        <v>120000</v>
      </c>
      <c r="E34" s="375" t="s">
        <v>311</v>
      </c>
      <c r="F34" s="3" t="s">
        <v>227</v>
      </c>
      <c r="G34" s="318"/>
    </row>
    <row r="35" spans="1:6" ht="15">
      <c r="A35" s="255">
        <v>7</v>
      </c>
      <c r="B35" s="23" t="s">
        <v>242</v>
      </c>
      <c r="C35" s="256" t="s">
        <v>172</v>
      </c>
      <c r="D35" s="257">
        <f>SUM(D36:D40)</f>
        <v>222051</v>
      </c>
      <c r="E35" s="254" t="s">
        <v>244</v>
      </c>
      <c r="F35" s="259"/>
    </row>
    <row r="36" spans="1:7" ht="15">
      <c r="A36" s="262"/>
      <c r="B36" s="358" t="s">
        <v>276</v>
      </c>
      <c r="C36" s="359" t="s">
        <v>171</v>
      </c>
      <c r="D36" s="361">
        <v>6108</v>
      </c>
      <c r="E36" s="360" t="s">
        <v>277</v>
      </c>
      <c r="F36" s="3" t="s">
        <v>227</v>
      </c>
      <c r="G36" s="15"/>
    </row>
    <row r="37" spans="1:7" ht="15">
      <c r="A37" s="262"/>
      <c r="B37" s="358" t="s">
        <v>236</v>
      </c>
      <c r="C37" s="359" t="s">
        <v>171</v>
      </c>
      <c r="D37" s="361">
        <v>4543</v>
      </c>
      <c r="E37" s="360" t="s">
        <v>278</v>
      </c>
      <c r="F37" s="3" t="s">
        <v>227</v>
      </c>
      <c r="G37" s="15"/>
    </row>
    <row r="38" spans="1:7" ht="15">
      <c r="A38" s="262"/>
      <c r="B38" s="362" t="s">
        <v>279</v>
      </c>
      <c r="C38" s="363" t="s">
        <v>172</v>
      </c>
      <c r="D38" s="366">
        <v>100000</v>
      </c>
      <c r="E38" s="364" t="s">
        <v>280</v>
      </c>
      <c r="F38" s="3" t="s">
        <v>227</v>
      </c>
      <c r="G38" s="15"/>
    </row>
    <row r="39" spans="1:7" ht="42.75">
      <c r="A39" s="262"/>
      <c r="B39" s="362" t="s">
        <v>281</v>
      </c>
      <c r="C39" s="363" t="s">
        <v>172</v>
      </c>
      <c r="D39" s="368">
        <v>100000</v>
      </c>
      <c r="E39" s="364" t="s">
        <v>301</v>
      </c>
      <c r="F39" s="3" t="s">
        <v>227</v>
      </c>
      <c r="G39" s="316" t="s">
        <v>292</v>
      </c>
    </row>
    <row r="40" spans="1:7" ht="21">
      <c r="A40" s="262"/>
      <c r="B40" s="362" t="s">
        <v>302</v>
      </c>
      <c r="C40" s="365" t="s">
        <v>172</v>
      </c>
      <c r="D40" s="366">
        <v>11400</v>
      </c>
      <c r="E40" s="367" t="s">
        <v>303</v>
      </c>
      <c r="F40" s="3" t="s">
        <v>227</v>
      </c>
      <c r="G40" s="317"/>
    </row>
    <row r="41" spans="1:6" ht="15">
      <c r="A41" s="255">
        <v>8</v>
      </c>
      <c r="B41" s="23" t="s">
        <v>243</v>
      </c>
      <c r="C41" s="256" t="s">
        <v>172</v>
      </c>
      <c r="D41" s="24">
        <f>SUM(D42:D43)</f>
        <v>61360</v>
      </c>
      <c r="E41" s="258"/>
      <c r="F41" s="259"/>
    </row>
    <row r="42" spans="1:7" ht="15">
      <c r="A42" s="262"/>
      <c r="B42" s="85" t="s">
        <v>246</v>
      </c>
      <c r="C42" s="86" t="s">
        <v>247</v>
      </c>
      <c r="D42" s="347">
        <v>11360</v>
      </c>
      <c r="E42" s="260" t="s">
        <v>248</v>
      </c>
      <c r="F42" s="3" t="s">
        <v>227</v>
      </c>
      <c r="G42" s="15"/>
    </row>
    <row r="43" spans="1:7" ht="15">
      <c r="A43" s="262"/>
      <c r="B43" s="88" t="s">
        <v>249</v>
      </c>
      <c r="C43" s="86" t="s">
        <v>247</v>
      </c>
      <c r="D43" s="347">
        <v>50000</v>
      </c>
      <c r="E43" s="89" t="s">
        <v>250</v>
      </c>
      <c r="F43" s="3" t="s">
        <v>227</v>
      </c>
      <c r="G43" s="15"/>
    </row>
  </sheetData>
  <sheetProtection/>
  <mergeCells count="4">
    <mergeCell ref="A1:F1"/>
    <mergeCell ref="A2:B2"/>
    <mergeCell ref="G39:G40"/>
    <mergeCell ref="G33:G34"/>
  </mergeCells>
  <printOptions horizontalCentered="1"/>
  <pageMargins left="0.5111111111111111" right="0.4722222222222222" top="0.39305555555555555" bottom="0.39305555555555555" header="0.4722222222222222" footer="0.19652777777777777"/>
  <pageSetup horizontalDpi="600" verticalDpi="600" orientation="landscape" paperSize="9" r:id="rId1"/>
  <headerFooter alignWithMargins="0">
    <oddFooter xml:space="preserve">&amp;C&amp;"宋体"&amp;12第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2016-10-31T04:00:48Z</cp:lastPrinted>
  <dcterms:created xsi:type="dcterms:W3CDTF">1996-12-17T01:32:42Z</dcterms:created>
  <dcterms:modified xsi:type="dcterms:W3CDTF">2017-03-25T12:14:10Z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